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599" activeTab="0"/>
  </bookViews>
  <sheets>
    <sheet name="Bevétel 1.m." sheetId="1" r:id="rId1"/>
    <sheet name="Normativa 1.1.mell." sheetId="2" r:id="rId2"/>
    <sheet name="kiadás tény 3.m." sheetId="3" r:id="rId3"/>
    <sheet name="Létszám 3.2.m." sheetId="4" r:id="rId4"/>
    <sheet name="Részbenönálló bev 1.2.m" sheetId="5" r:id="rId5"/>
    <sheet name="Részbenönálló kiad 3.1.m." sheetId="6" r:id="rId6"/>
    <sheet name="kiadás 4 oszlopos 2.m." sheetId="7" r:id="rId7"/>
    <sheet name="Mérleg 4.m." sheetId="8" r:id="rId8"/>
    <sheet name="hosszú lej 5.m." sheetId="9" r:id="rId9"/>
    <sheet name="Kisebbség 7.8.m." sheetId="10" r:id="rId10"/>
    <sheet name="mérleg 9.m." sheetId="11" r:id="rId11"/>
    <sheet name="egysz mérleg 10.m." sheetId="12" r:id="rId12"/>
    <sheet name="egysz pénzforg 11.m." sheetId="13" r:id="rId13"/>
    <sheet name="egysz pénzmaradvány 12.m." sheetId="14" r:id="rId14"/>
    <sheet name="egysz eredmény 13.m." sheetId="15" r:id="rId15"/>
    <sheet name="pénzkészlet 14.15.m." sheetId="16" r:id="rId16"/>
  </sheets>
  <definedNames>
    <definedName name="_xlnm.Print_Titles" localSheetId="0">'Bevétel 1.m.'!$7:$9</definedName>
    <definedName name="_xlnm.Print_Titles" localSheetId="6">'kiadás 4 oszlopos 2.m.'!$8:$10</definedName>
    <definedName name="_xlnm.Print_Titles" localSheetId="2">'kiadás tény 3.m.'!$7:$11</definedName>
    <definedName name="_xlnm.Print_Titles" localSheetId="1">'Normativa 1.1.mell.'!$7:$9</definedName>
  </definedNames>
  <calcPr fullCalcOnLoad="1"/>
</workbook>
</file>

<file path=xl/sharedStrings.xml><?xml version="1.0" encoding="utf-8"?>
<sst xmlns="http://schemas.openxmlformats.org/spreadsheetml/2006/main" count="1709" uniqueCount="993">
  <si>
    <t xml:space="preserve">                     - h.lej.köv-ből mérlegfn köv egy éven belül esedékes részletek (195-ből)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</si>
  <si>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</si>
  <si>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</si>
  <si>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</si>
  <si>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</si>
  <si>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</si>
  <si>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(48+49)</t>
  </si>
  <si>
    <t xml:space="preserve">   1. Pénztárak, csekkek, betétkönyvek  (33.)</t>
  </si>
  <si>
    <t xml:space="preserve">   2. Költségvetési bankszámlák  (34.)</t>
  </si>
  <si>
    <t xml:space="preserve">   3. Elszámolási számlák  (35.)</t>
  </si>
  <si>
    <t xml:space="preserve">   4. Idegen pénzeszközök számlái  (36.)</t>
  </si>
  <si>
    <t xml:space="preserve"> IV. Pénzeszközök összesen (51+52+53+54)</t>
  </si>
  <si>
    <t xml:space="preserve">   1. Költségvetési aktív függő elszámolások (391.)</t>
  </si>
  <si>
    <t xml:space="preserve">   2. Költségvetési aktív átfutó elszámolások (392., 395.,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</si>
  <si>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</si>
  <si>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</si>
  <si>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(56+57+58+59)</t>
  </si>
  <si>
    <t>B) FORGÓESZKÖZÖK ÖSSZESEN  (37+47+50+55+60)</t>
  </si>
  <si>
    <t>ESZKÖZÖK ÖSSZESEN  (30+61)</t>
  </si>
  <si>
    <t>FORRÁSOK</t>
  </si>
  <si>
    <t xml:space="preserve">   1. Induló tőke (411.)</t>
  </si>
  <si>
    <t xml:space="preserve">                                               Részben önálló költségvetési szervek kiadási teljesítésének részletezése</t>
  </si>
  <si>
    <t xml:space="preserve">   2. Tőkeváltozások (412.)</t>
  </si>
  <si>
    <t xml:space="preserve">   3. Értékelési tartalék (417.)</t>
  </si>
  <si>
    <t xml:space="preserve"> D) SAJÁT TŐKE ÖSSZESEN (63+64+65)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</si>
  <si>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</si>
  <si>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   ebből - tárgyévi költségvetési tartalék elszámolása (4211.)</t>
  </si>
  <si>
    <t xml:space="preserve">              - előző év(ek) költségvetési tartalékának elszámolása (4214.)</t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</si>
  <si>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</si>
  <si>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</si>
  <si>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</si>
  <si>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</si>
  <si>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</si>
  <si>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</si>
  <si>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</si>
  <si>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</si>
  <si>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</si>
  <si>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</si>
  <si>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</si>
  <si>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</si>
  <si>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</si>
  <si>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</si>
  <si>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</si>
  <si>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</si>
  <si>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</si>
  <si>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>Saját bevétel</t>
  </si>
  <si>
    <t>Felhalmozási kiadás</t>
  </si>
  <si>
    <t>Függő kiadás</t>
  </si>
  <si>
    <t xml:space="preserve">        Makói Cigány Kisebbségi Önkormányzat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</si>
  <si>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</si>
  <si>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</si>
  <si>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</si>
  <si>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t xml:space="preserve">   1. Rövid lejáratú kölcsönök (4561., 4571.)</t>
  </si>
  <si>
    <t xml:space="preserve">   2. Rövid lejáratú hitelek (4511., 4521., 4531., 4541.)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</si>
  <si>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(93+94)</t>
    </r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</si>
  <si>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</si>
  <si>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</si>
  <si>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</si>
  <si>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</si>
  <si>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 -  munkavállalókkal szembeni küülönféle kötelezettségek (445)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</si>
  <si>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</si>
  <si>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</si>
  <si>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</si>
  <si>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támogatási program előlege miatti kötelezettség (4491)</t>
  </si>
  <si>
    <t xml:space="preserve">              - szabálytalan kifizetések miatti kötelezettségek (448.)</t>
  </si>
  <si>
    <t xml:space="preserve">              - garancia és kezességvállalásból származó kötelezettségek (4493)</t>
  </si>
  <si>
    <t xml:space="preserve">              - hosszú lejáratra kapott kölcsönök következő évet terhelő 
                 törlesztő részletei (4351-ből, 4361-ből)</t>
  </si>
  <si>
    <t xml:space="preserve">              - felhalmozási célú kötvénykibocsátásból származó tartozások 
                 következő évet terhelő törlesztő részletei (4341-ből)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</si>
  <si>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</si>
  <si>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             - beruházási, fejlesztési hitelek következő évet terhelő törlesztő részletei 
                 (43111-ből, 4321-ből, 4331-ből)</t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</si>
  <si>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</si>
  <si>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>Árvízi lakossái károk enyhítése</t>
  </si>
  <si>
    <t>Lakáscélú támogatás</t>
  </si>
  <si>
    <t>Kertvárosi Általános Iskola komplex tetőfelújítása</t>
  </si>
  <si>
    <t>Hagymaház homlokzatfelújítása</t>
  </si>
  <si>
    <t>Városháza homlokzatfelújítása</t>
  </si>
  <si>
    <t>Városi Piac felújítása II. ütem</t>
  </si>
  <si>
    <t>Kátyúzási feladatok ellátása Makó városban</t>
  </si>
  <si>
    <t>Speciális házi komp.előleg.edények bezserzése</t>
  </si>
  <si>
    <t>Makói régi hull.lerak.rekultivációs kiv.tervei</t>
  </si>
  <si>
    <t>Térségi okt.c.szolg.tanmedence külső-bels inf.</t>
  </si>
  <si>
    <t>Klávin u.orv.rend.fűtéskorszerűsítése</t>
  </si>
  <si>
    <t>Belvárosi városrész</t>
  </si>
  <si>
    <t>Almási U Iskola épületfelújítása</t>
  </si>
  <si>
    <t>Munkanélküliek jövedelelmpótló támogatása</t>
  </si>
  <si>
    <t>Hitel (SAPARD) visszafizetése</t>
  </si>
  <si>
    <t>1956-os emlékév</t>
  </si>
  <si>
    <t>3/1.a. számú melléklet</t>
  </si>
  <si>
    <t>3/1. b. számú melléklet</t>
  </si>
  <si>
    <t>Makói Útikalauz újraszerkesztése</t>
  </si>
  <si>
    <t>Marosparti árvízi védekezés</t>
  </si>
  <si>
    <t>Makó és Térsége Területfejlesztési Önk.Társ.</t>
  </si>
  <si>
    <t>József Attila Gimnázium emléktábla támogatása</t>
  </si>
  <si>
    <t>József Attila évei program</t>
  </si>
  <si>
    <t>Magyarhertelendi szennyvíz programhoz csatlakozás</t>
  </si>
  <si>
    <t>Velnök u. telekalakítás</t>
  </si>
  <si>
    <t>Tervek (termálkút újraind.út,kerékpárút,kertészet)</t>
  </si>
  <si>
    <t>Képzőművészeti alkotások</t>
  </si>
  <si>
    <t>Erdélyi püspök u.Óvoda szennyvízbeköztése</t>
  </si>
  <si>
    <t>Makói Városháza részleges felújítása</t>
  </si>
  <si>
    <t>Kálvin u.orvosi rendelő teljes körű akadálymentesítése</t>
  </si>
  <si>
    <t>Útalapok építése Honvéd városrészben</t>
  </si>
  <si>
    <t>Önerős útalap aszfaltozása</t>
  </si>
  <si>
    <t>Függő, átfutó, kiegyenlítő kiadások</t>
  </si>
  <si>
    <t>Kidás összesen</t>
  </si>
  <si>
    <t>Választás, népszavazás</t>
  </si>
  <si>
    <t>Hosszú lejárató hitelek visszafizetése</t>
  </si>
  <si>
    <t>Működési célú pénzeszközátvét</t>
  </si>
  <si>
    <t>Felhalmozási célú pénzeszközátvét</t>
  </si>
  <si>
    <t>Működési célú támogatások</t>
  </si>
  <si>
    <t xml:space="preserve">                                                                    Makó Város Önkormányzat mérlege 2007.</t>
  </si>
  <si>
    <t>Előző év (nyitó)</t>
  </si>
  <si>
    <t xml:space="preserve">Tárgyév </t>
  </si>
  <si>
    <t xml:space="preserve">                     - nemzetközi támogatási programok miatti követelések (2872.)</t>
  </si>
  <si>
    <t xml:space="preserve">                     - garancia és kezességvállalásból származó követelések (287)</t>
  </si>
  <si>
    <t>3. számú melléklet</t>
  </si>
  <si>
    <t xml:space="preserve">              - nemzetközi támogatási programok miatti kötelezettségek (4494)</t>
  </si>
  <si>
    <t>Kötelezettség fajta</t>
  </si>
  <si>
    <t>2008.</t>
  </si>
  <si>
    <t>2009.</t>
  </si>
  <si>
    <t>2010.</t>
  </si>
  <si>
    <t>2011.</t>
  </si>
  <si>
    <t>2012.</t>
  </si>
  <si>
    <t>2013.</t>
  </si>
  <si>
    <t>2014.</t>
  </si>
  <si>
    <t>2015-2021</t>
  </si>
  <si>
    <t>2022-2026</t>
  </si>
  <si>
    <t>PHARE hitel</t>
  </si>
  <si>
    <t>Panel Plusz Hitelprogram</t>
  </si>
  <si>
    <t>Önkormányzati Fejlesztési Hitelprogram</t>
  </si>
  <si>
    <t>Hiv.önk.tűzolt.technikai eszk.amort.cseréje, korszerűsítése (védőruházat,védőfelsz.)</t>
  </si>
  <si>
    <t>Hiv.önk.tűzolt.technikai eszk.amort.cseréje, korszerűsítése (vízszállító jármű)</t>
  </si>
  <si>
    <t>Hosszúlejáratú kötelezettség összesen: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</si>
  <si>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</si>
  <si>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t xml:space="preserve">   - tárgyévi költségvetést terhelő egyéb rövid lejáratú kötelezettségek (449-ből) </t>
  </si>
  <si>
    <t xml:space="preserve">   - tárgyévet követő évet terhelő egyéb rövid lejáratú köt (449-ből) </t>
  </si>
  <si>
    <t xml:space="preserve">   - egyéb különféle kötelezettségek (437., 458., 449-ből)</t>
  </si>
  <si>
    <t xml:space="preserve"> II. Rövid lejáratú kötelezettségek összesen  (90+91+92+95)</t>
  </si>
  <si>
    <t xml:space="preserve">   1. Költségvetési passzív függő elszámolások (481.)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</si>
  <si>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</si>
  <si>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</si>
  <si>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(488-ból)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</si>
  <si>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</si>
  <si>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</si>
  <si>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(114+...+117)</t>
  </si>
  <si>
    <t>F) KÖTELEZETTSÉGEK ÖSSZESEN  (89+113+120)</t>
  </si>
  <si>
    <t>FORRÁSOK ÖSSZESEN  (66+82+121)</t>
  </si>
  <si>
    <t>Makói Videó és Művészeti Műhely támogatása</t>
  </si>
  <si>
    <t>Ráday utcai játszótér felújítása</t>
  </si>
  <si>
    <t>Eltérés</t>
  </si>
  <si>
    <t>Múzeumi Tudományért Alapítvány támogatása</t>
  </si>
  <si>
    <t>Vis maior</t>
  </si>
  <si>
    <t>OEP finanszírozás</t>
  </si>
  <si>
    <t>Szociális gyermekétkeztetés</t>
  </si>
  <si>
    <t>Gyermektartásdíj előleg</t>
  </si>
  <si>
    <t>Újvárosi városrész</t>
  </si>
  <si>
    <t>Vertán telep</t>
  </si>
  <si>
    <t>Állomás tér</t>
  </si>
  <si>
    <t>ESZA</t>
  </si>
  <si>
    <t>Nemzeti ünnepek, Honvéd Nap, Város Nap,</t>
  </si>
  <si>
    <t>Céltartalék</t>
  </si>
  <si>
    <t>Igazgatási tevékenység összesen</t>
  </si>
  <si>
    <t>Önálló intézmény összesen</t>
  </si>
  <si>
    <t>Makó Kistérség Többcélú Társulása</t>
  </si>
  <si>
    <t>Cím</t>
  </si>
  <si>
    <t>Megnevezés</t>
  </si>
  <si>
    <t>Működési bevételek</t>
  </si>
  <si>
    <t>1.</t>
  </si>
  <si>
    <t>10.</t>
  </si>
  <si>
    <t>4.</t>
  </si>
  <si>
    <t>7.</t>
  </si>
  <si>
    <t>2.</t>
  </si>
  <si>
    <t>Belvárosi Óvoda</t>
  </si>
  <si>
    <t>Újvárosi Óvoda</t>
  </si>
  <si>
    <t>József Attila Könyvtár</t>
  </si>
  <si>
    <t>5.</t>
  </si>
  <si>
    <t>9.</t>
  </si>
  <si>
    <t>11.</t>
  </si>
  <si>
    <t>3.</t>
  </si>
  <si>
    <t>Polgármesteri Hivatal</t>
  </si>
  <si>
    <t>Települési vízellátás</t>
  </si>
  <si>
    <t>6.</t>
  </si>
  <si>
    <t>Makói Cigány Kisebbségi Önkormányzat</t>
  </si>
  <si>
    <t>adatok ezer forintban</t>
  </si>
  <si>
    <t>8.</t>
  </si>
  <si>
    <t>Volán támogatás</t>
  </si>
  <si>
    <t>Részben önálló költs.szervek összesen</t>
  </si>
  <si>
    <t>Alapítv.társ.szervek támogatásai össz.</t>
  </si>
  <si>
    <t>Polgárőrség</t>
  </si>
  <si>
    <t>Telephelyengedély</t>
  </si>
  <si>
    <t>Városüzemelési feladatok</t>
  </si>
  <si>
    <t>Közoktatás</t>
  </si>
  <si>
    <t>Vagyongazdálkodás</t>
  </si>
  <si>
    <t>Részben önálló költségvetési szervek</t>
  </si>
  <si>
    <t>Igazgatási tevékenység</t>
  </si>
  <si>
    <t>Önkormányzati képviselők</t>
  </si>
  <si>
    <t>Köztisztaság</t>
  </si>
  <si>
    <t>Közhasznúak foglalkoztatása</t>
  </si>
  <si>
    <t>Makói Román Kisebbségi Önkormányzat átv.pe</t>
  </si>
  <si>
    <t>Makói Cigány Kisebbségi Önkormányzat átv.pe</t>
  </si>
  <si>
    <t>Makói Román Kisebbségi Önkormányzat saj.bev.</t>
  </si>
  <si>
    <t xml:space="preserve">Makó Város Önkormányzat bevételi </t>
  </si>
  <si>
    <t>2006 évi teljesítése, 2007. eredeti, módosított előirányzata és teljesítése</t>
  </si>
  <si>
    <t>Makó Város Önkormányzat költségvetési szerveinek engedélyezett létszámkerete</t>
  </si>
  <si>
    <t>Közcélúak foglalkoztatása</t>
  </si>
  <si>
    <t>Termál és Gyógyfürdő</t>
  </si>
  <si>
    <t>Városi Piac</t>
  </si>
  <si>
    <t>Kertvárosi Általános Iskola</t>
  </si>
  <si>
    <t>Önálló intézmény</t>
  </si>
  <si>
    <t>Hivatásos Önkormányzati Tűzoltóság</t>
  </si>
  <si>
    <t>Szociális ellátások</t>
  </si>
  <si>
    <t>Rendszeres szociális segély</t>
  </si>
  <si>
    <t>Időskorúak járadéka</t>
  </si>
  <si>
    <t>Ápolási díj</t>
  </si>
  <si>
    <t>Lakásfenntartási támogatás</t>
  </si>
  <si>
    <t>Fűtéstámogatás</t>
  </si>
  <si>
    <t>Közgyógyellátás</t>
  </si>
  <si>
    <t>Gyógyszertámogatás</t>
  </si>
  <si>
    <t>Pénzbeli kárpótlás</t>
  </si>
  <si>
    <t>Rendkívüli gyermekvédelmi támogatás</t>
  </si>
  <si>
    <t>Átmeneti segély</t>
  </si>
  <si>
    <t>Temetési segély</t>
  </si>
  <si>
    <t>Köztemetés</t>
  </si>
  <si>
    <t>Szociális ellátások összesen</t>
  </si>
  <si>
    <t>Lakás Alapból</t>
  </si>
  <si>
    <t>11/2008.(V.05.) Makó ör.</t>
  </si>
  <si>
    <t xml:space="preserve">             11/2008.(V.05.) Makó ör.</t>
  </si>
  <si>
    <t>Felhalmozással kapcsolatos kiadások</t>
  </si>
  <si>
    <t>Múzeumi füzetek</t>
  </si>
  <si>
    <t>Diákönkormányzat</t>
  </si>
  <si>
    <t xml:space="preserve">Alapítványok, társadalmi és egyéb szervek támogatásai </t>
  </si>
  <si>
    <t>Külkapcsolati pályázati alap</t>
  </si>
  <si>
    <t>Rendszeres gyermekvédelmi támogatás</t>
  </si>
  <si>
    <t>2007.</t>
  </si>
  <si>
    <t>2007. évre</t>
  </si>
  <si>
    <t>2007. év</t>
  </si>
  <si>
    <t>Dologi, egyéb folyó kiadások</t>
  </si>
  <si>
    <t>Támogatás, végleges pe.átadás, egyéb támogatás</t>
  </si>
  <si>
    <t>Ellátottak pénzbeli juttatása</t>
  </si>
  <si>
    <t xml:space="preserve">Kiadás összesen </t>
  </si>
  <si>
    <t xml:space="preserve">  alcím</t>
  </si>
  <si>
    <t>LEADER pályázat</t>
  </si>
  <si>
    <t>Vidékfejlesztési Iroda</t>
  </si>
  <si>
    <t>Kistérségu Konferencia</t>
  </si>
  <si>
    <t>Jogszabályon alapuló hivatali kötelezettségek (ÁFA, isk.tej, stb)</t>
  </si>
  <si>
    <t>Pályázat Előkészítési Alap</t>
  </si>
  <si>
    <t>Országos és területi kisebbségi választás</t>
  </si>
  <si>
    <t>Makói Hírek megjelentetése</t>
  </si>
  <si>
    <t>Makó Expo</t>
  </si>
  <si>
    <t>"Város a Maros mentén" megjelentetése</t>
  </si>
  <si>
    <t>"Az én városom" megjelelntetése</t>
  </si>
  <si>
    <t>Pulitzer</t>
  </si>
  <si>
    <t>Szúnyoggyérítés</t>
  </si>
  <si>
    <t>Szúnyoggyérítés turiszt</t>
  </si>
  <si>
    <t>marosparti árvízi védekezés</t>
  </si>
  <si>
    <t>Hátrányos helyzetű, tartós állásker.lalk.fogl.Makói Kistérségben</t>
  </si>
  <si>
    <t>Közmunka pályázat</t>
  </si>
  <si>
    <t>Közfoglalkoztatás</t>
  </si>
  <si>
    <t>Torna Diákolimpia</t>
  </si>
  <si>
    <t>Ped. szakm szolgálat</t>
  </si>
  <si>
    <t>Ped. szakértői díj</t>
  </si>
  <si>
    <t>Bérlemények üzemeltetése</t>
  </si>
  <si>
    <t>Korona, inkubátorház üzemeltetése</t>
  </si>
  <si>
    <t>Makói grafikai alkotótelep vándorkiállítása pályázati önerő</t>
  </si>
  <si>
    <t>AVOP LEADER</t>
  </si>
  <si>
    <t>Információs tábla elkészítés pályázati pénzeszköz</t>
  </si>
  <si>
    <t>Az újrakezdés ünnepe pályazati pénzeszköz</t>
  </si>
  <si>
    <t>Szent István napi ünnepség pályázati pénzeszköz</t>
  </si>
  <si>
    <t>Batyusbál és Idősek Világnapja pályázati pénzeszköz</t>
  </si>
  <si>
    <t>Hagymamesék a Maros-völgyből pályázati pénzeszköz</t>
  </si>
  <si>
    <t>Gyermek Pünkösd pályázati pénzeszköz</t>
  </si>
  <si>
    <t>Karácsony 2007. pályázati pénzeszköz</t>
  </si>
  <si>
    <t>Makói Általános Iskola, Alapf.Művészetoktatási Int.és Logopédiai Int.</t>
  </si>
  <si>
    <t>III.</t>
  </si>
  <si>
    <t>Határ, ami összeköt pályázati önerő TV Kht támogatása</t>
  </si>
  <si>
    <t>Hagymáért Alapítvány</t>
  </si>
  <si>
    <t>Turisztikai Egyesület</t>
  </si>
  <si>
    <t>Majorette Egyesület</t>
  </si>
  <si>
    <t>Délkelet-Alföld Regionális Hulladékgazdékgazdálkodási Rendszer</t>
  </si>
  <si>
    <t>Újvárosi Katolikus Egyházközség</t>
  </si>
  <si>
    <t>Víziközmű Kft foly.hull.szállítás támogatása</t>
  </si>
  <si>
    <t>Önk.Társ.Makó város és térs.szennyvízcs.szennyvízt.költ.</t>
  </si>
  <si>
    <t>Erdei F.Ker.és Közg.Szakközépiskola tetőfelúj.</t>
  </si>
  <si>
    <t>Makói Román Kisebbségi Önkormányzat támogatása</t>
  </si>
  <si>
    <t>Makói Cigány Kisebbségi Önkormányzat támogatása</t>
  </si>
  <si>
    <t xml:space="preserve">Kisebbségi Önkormányzat </t>
  </si>
  <si>
    <t>Ápolási díj normatív</t>
  </si>
  <si>
    <t>Vizitdíj megtérítés</t>
  </si>
  <si>
    <t>Szociális telekprogramhoz kapcsolódó lakáscélú támogatás</t>
  </si>
  <si>
    <t>Beruházási kiadások</t>
  </si>
  <si>
    <t>Régi hulladéklerakó rekultivációja</t>
  </si>
  <si>
    <t>Komposztáló edényzet</t>
  </si>
  <si>
    <t>EU pályázati alap</t>
  </si>
  <si>
    <t>Belterületi csap.víz.elv.</t>
  </si>
  <si>
    <t>Vízjogi engedély V. ütem</t>
  </si>
  <si>
    <t>Marospart és környéke rehabilizációs terve</t>
  </si>
  <si>
    <t>Alternatív energia hasznosítás pályázati önerő</t>
  </si>
  <si>
    <t>CBS Kereskedelmi központ pályázati önerő</t>
  </si>
  <si>
    <t>Norvág Alap pályázati önerő (E Önk.inform.rendsz.)</t>
  </si>
  <si>
    <t>Fürdő megvalósíthatósági tanulmányterve</t>
  </si>
  <si>
    <t>DAOP pályázat</t>
  </si>
  <si>
    <t>Közlekedésbiztonsági célú kerékpárút kivitelezése</t>
  </si>
  <si>
    <t>Makói Városi Termál- és Gyógyfürdő bővítése és fejlesztése</t>
  </si>
  <si>
    <t>Makó város belt.vízrend.I-II-III-IV.üt.vízj.eng.dok.korsz.felülvizsg.</t>
  </si>
  <si>
    <t>Beruházási kiadás összesen</t>
  </si>
  <si>
    <t>Felújítási kiadások</t>
  </si>
  <si>
    <t xml:space="preserve">Belterületi járdák felújítása IV. </t>
  </si>
  <si>
    <t>Belterületi járdák felújítása V.,VI.</t>
  </si>
  <si>
    <t xml:space="preserve">Belterületi járdák felújítása VII. </t>
  </si>
  <si>
    <t>Városi Termál és Gyógyfürdő épületeinek elektromos munkái</t>
  </si>
  <si>
    <t>Városi Termál és Gyógyfürdő ter.lévő kuatak vízbáz-véd-hidrogeo.tan.kész.</t>
  </si>
  <si>
    <t>Városi Piac faszerkezet felújítás</t>
  </si>
  <si>
    <t>Elektromos hiányosságok megszünt.az önk.tulajdonú int.pály.önerő II. ütem</t>
  </si>
  <si>
    <t>Hagymaház belső burkolatainak részleges felújítása</t>
  </si>
  <si>
    <t>Önk.tulajdonú épületek csapadékvíz elv.csatornáinak részl.felúj.</t>
  </si>
  <si>
    <t>Önk.tulajd.lévő Korona Étterem homlokzati munkái</t>
  </si>
  <si>
    <t>Önk.tulajd.lévő épület burk.és belső berend.felúj.</t>
  </si>
  <si>
    <t>Galamb József Szakképző Iskola részl.tetőfelújítása</t>
  </si>
  <si>
    <t>TEUT pályázat</t>
  </si>
  <si>
    <t>Ráday Lakótelep útburkolatának felújítása</t>
  </si>
  <si>
    <t>Lesi Szőlő városrész belvízelvezető csat.helyr.</t>
  </si>
  <si>
    <t>Tanódi u.útburkolatának helyreállítása</t>
  </si>
  <si>
    <t>TRIPTICHON</t>
  </si>
  <si>
    <t>"Panel Plusz" ip.techn.épült lakóházak korsz,felúj pály önerő</t>
  </si>
  <si>
    <t>HEFOP 2.2.1. pályázat</t>
  </si>
  <si>
    <t>Felújítási kiadás összesen</t>
  </si>
  <si>
    <t xml:space="preserve">Makó Város Önkormányzat teljesített kiadásai </t>
  </si>
  <si>
    <t>2007. december 31.</t>
  </si>
  <si>
    <t>2006. év teljesítése, 2007. év eredeti, módosított előirányzata és teljesítése</t>
  </si>
  <si>
    <t>2007.évi</t>
  </si>
  <si>
    <t>2007. évi</t>
  </si>
  <si>
    <t xml:space="preserve">   2007. december 31.</t>
  </si>
  <si>
    <t xml:space="preserve">           2007. december 31.</t>
  </si>
  <si>
    <t xml:space="preserve">          2007. december 31.</t>
  </si>
  <si>
    <t>Pénzkészlet 2007. január 1-jén
Ebből:</t>
  </si>
  <si>
    <t>Záró pénzkészlet 2007. december 31-én
Ebből:</t>
  </si>
  <si>
    <t>Iparűzési adó</t>
  </si>
  <si>
    <t>Gépjárműadó</t>
  </si>
  <si>
    <t>Almási utcai Általános Iskola</t>
  </si>
  <si>
    <t>TERKI</t>
  </si>
  <si>
    <t>Összesen:</t>
  </si>
  <si>
    <t>Intézményi karbantartás</t>
  </si>
  <si>
    <t>Tartalék</t>
  </si>
  <si>
    <t>Tiszteletdíj, költségtérítés</t>
  </si>
  <si>
    <t>Képviselői alap</t>
  </si>
  <si>
    <t>%-a</t>
  </si>
  <si>
    <t>József A. Könyvtár</t>
  </si>
  <si>
    <t>Átvett pénzeszköz</t>
  </si>
  <si>
    <t>Igazgatási szolgáltatási díj</t>
  </si>
  <si>
    <t>Közterület használati díj</t>
  </si>
  <si>
    <t>Mezőőri járulék</t>
  </si>
  <si>
    <t>Okmányiroda szolgáltatási díja</t>
  </si>
  <si>
    <t>Családi események, rendezvények</t>
  </si>
  <si>
    <t>Helyiség bérleti díj</t>
  </si>
  <si>
    <t>Földterület bérleti díja</t>
  </si>
  <si>
    <t>Kamat</t>
  </si>
  <si>
    <t>Kiszámlázott ÁFA</t>
  </si>
  <si>
    <t>Telekadó</t>
  </si>
  <si>
    <t>Idegenforgalmi adó</t>
  </si>
  <si>
    <t>Bírság, pótlék</t>
  </si>
  <si>
    <t>Magánszemélyek kommunális adója</t>
  </si>
  <si>
    <t xml:space="preserve">   Átengedett központi adók</t>
  </si>
  <si>
    <t xml:space="preserve">   Helyi adók</t>
  </si>
  <si>
    <t>Jövedelemkülönbség mérséklése</t>
  </si>
  <si>
    <t>Környezetvédelmi, építésügyi bírság</t>
  </si>
  <si>
    <t>Egyéb sajátos bevétel (lakbér)</t>
  </si>
  <si>
    <t>Támogatások</t>
  </si>
  <si>
    <t>Normatív támogatás összesen</t>
  </si>
  <si>
    <t>25/2008.(IV.21.) MCKÖ h.alapján</t>
  </si>
  <si>
    <t>11/2008.(IV.15.) MRKÖ h.alapján</t>
  </si>
  <si>
    <t>Kötött felhasználású normatív hozzájárul összesen</t>
  </si>
  <si>
    <t>Függő, átfutó, kiegyenlítő bevétel</t>
  </si>
  <si>
    <t>Bevétel összesen</t>
  </si>
  <si>
    <t>2007. évi eredeti, módosított előirányzata és teljesítése</t>
  </si>
  <si>
    <t>Átadott pénzeszköz</t>
  </si>
  <si>
    <t>Víziközművagyon bérleti díja</t>
  </si>
  <si>
    <t>FVM támogatása mezei őrszolgálathoz</t>
  </si>
  <si>
    <t>Támogatási kölcsönök visszatérülése</t>
  </si>
  <si>
    <t>Lakáscélú helyi támogatás</t>
  </si>
  <si>
    <t>Járlatkezelési díj</t>
  </si>
  <si>
    <t>Működési célú hitel</t>
  </si>
  <si>
    <t>Almási Utcai Általános Iskola</t>
  </si>
  <si>
    <t>Önkormányzat működési bevételei összesen</t>
  </si>
  <si>
    <t>Önkormányzat felhalmozási bevételei összesen</t>
  </si>
  <si>
    <t>Önkormányzat bevételei összesen</t>
  </si>
  <si>
    <t>Városház Galéria</t>
  </si>
  <si>
    <t>Növényvédelem, permetezés</t>
  </si>
  <si>
    <t xml:space="preserve">Dűlőutak karbantartása </t>
  </si>
  <si>
    <t>Ár-és belvízvédekezés</t>
  </si>
  <si>
    <t>Makói Román Kisebbségi Önkormányzat</t>
  </si>
  <si>
    <t>I.</t>
  </si>
  <si>
    <t>II.</t>
  </si>
  <si>
    <t>VI.</t>
  </si>
  <si>
    <t>VII.</t>
  </si>
  <si>
    <t>VIII.</t>
  </si>
  <si>
    <t>Termál- és Gyógyfürdő</t>
  </si>
  <si>
    <t>Közművelődési Kht.</t>
  </si>
  <si>
    <t>Makó Városi Televizió Kht.</t>
  </si>
  <si>
    <t>Bébi-kötvény</t>
  </si>
  <si>
    <t>M.V.Műv.Életéért Alapt.Makói Művésztelep</t>
  </si>
  <si>
    <t>Eseti helyiség bérleti díj</t>
  </si>
  <si>
    <t>módosított</t>
  </si>
  <si>
    <t>Teljesítés</t>
  </si>
  <si>
    <t>Logopédiai Intézet</t>
  </si>
  <si>
    <t xml:space="preserve">Belvárosi Általános Iskola </t>
  </si>
  <si>
    <t>Építményadó</t>
  </si>
  <si>
    <t xml:space="preserve">Helyi Védelmi Bizottság </t>
  </si>
  <si>
    <t>Mezőgazdasági felad.(mezőőri őrszolg.)</t>
  </si>
  <si>
    <t>Kertészet,közérdekű bejelentés,fásítás,</t>
  </si>
  <si>
    <t>Egészségnevelés,diáksport,</t>
  </si>
  <si>
    <t>Makói Kommunális és Közbeszerz. Kht.</t>
  </si>
  <si>
    <t>Adósságkezelési szolgáltatás(lakásf.)</t>
  </si>
  <si>
    <t>Továbbtanuló diákok támog(BURSA)</t>
  </si>
  <si>
    <t>Sportszervek támogatása</t>
  </si>
  <si>
    <t>Víziközmű Kft alapdíj eleng.ellentételezése</t>
  </si>
  <si>
    <t>Gyógyfürdő-kezelés tám.</t>
  </si>
  <si>
    <t>SZJA normatív módon elosztott része</t>
  </si>
  <si>
    <t>SZJA helyben maradó része</t>
  </si>
  <si>
    <t>Normatív lakásfenntartási támogatás</t>
  </si>
  <si>
    <t>TERKI pályázat</t>
  </si>
  <si>
    <t>CÉDA pályázat</t>
  </si>
  <si>
    <t>fő</t>
  </si>
  <si>
    <t>V.</t>
  </si>
  <si>
    <t>IV.</t>
  </si>
  <si>
    <t>Címzett támogatás</t>
  </si>
  <si>
    <t>Makó és Térsége Ifjúsági Művésztelep</t>
  </si>
  <si>
    <t>Művészeti pályázati alap</t>
  </si>
  <si>
    <t>Kitüntetés</t>
  </si>
  <si>
    <t>E.F.K.Sz.Koll.rekonstrukciója,bővítése</t>
  </si>
  <si>
    <t xml:space="preserve">      Közalkalmazottak</t>
  </si>
  <si>
    <t>Választott</t>
  </si>
  <si>
    <t>alá tartozók</t>
  </si>
  <si>
    <t>Munkatörvénykönyve</t>
  </si>
  <si>
    <t>Intézmény megnevezése</t>
  </si>
  <si>
    <t>Engedélyezett</t>
  </si>
  <si>
    <t>össz létszám</t>
  </si>
  <si>
    <t>Köztisztviselő</t>
  </si>
  <si>
    <t>képviselő</t>
  </si>
  <si>
    <t>Közalkalmazott</t>
  </si>
  <si>
    <t>ebből:</t>
  </si>
  <si>
    <t>pedagógus</t>
  </si>
  <si>
    <t xml:space="preserve">    Közhasznú foglalkoztatás</t>
  </si>
  <si>
    <t>Szolgálati</t>
  </si>
  <si>
    <t>t.alá tartozók</t>
  </si>
  <si>
    <t>Kertvárosi Általános Iskola bővítése</t>
  </si>
  <si>
    <t>Monográfia</t>
  </si>
  <si>
    <t>SZJA normatív módon elosztott része Tűzoltóság</t>
  </si>
  <si>
    <t>Közvilágítás</t>
  </si>
  <si>
    <t>Közv.lámpatestek felszerelése</t>
  </si>
  <si>
    <t>Testvérvárosi kapcsolatok</t>
  </si>
  <si>
    <t>Egyházak támogatása</t>
  </si>
  <si>
    <t>Egyesített Népjóléti Intézmény</t>
  </si>
  <si>
    <t>Kieg.tám.egyes közoktatási feladatok ell.</t>
  </si>
  <si>
    <t>előirányzat</t>
  </si>
  <si>
    <t xml:space="preserve">      Normatív kötött felhasználású támogatások</t>
  </si>
  <si>
    <t xml:space="preserve">     Normatív hozzájárulások</t>
  </si>
  <si>
    <t>Önálló intézményi működési bevétel összesen</t>
  </si>
  <si>
    <t>Részben önálló Intézményi működési bevétel összesen</t>
  </si>
  <si>
    <t>Önkormányzat sajátos működési bevételei</t>
  </si>
  <si>
    <t>Önálló intézmény működési célú pénzeszközök átvétele</t>
  </si>
  <si>
    <t>Részben önálló intézmény működési célú pénzeszközök átvétele</t>
  </si>
  <si>
    <t>Önkormányzat költségvetési támogatása</t>
  </si>
  <si>
    <t>Önkormányzat fejlesztési célú támogatása</t>
  </si>
  <si>
    <t>Önkormányzat sajátos felhalmozási és tőkebevételei</t>
  </si>
  <si>
    <t>Felhalmozási célú hitel</t>
  </si>
  <si>
    <t>Közutak üzemeltetése, fenntartása</t>
  </si>
  <si>
    <t>Társadalmi és családi ünnepek lebonyolítása</t>
  </si>
  <si>
    <t>Pénzforgalom nélküli bevételek</t>
  </si>
  <si>
    <t>Pénzmaradvány</t>
  </si>
  <si>
    <t>eredeti</t>
  </si>
  <si>
    <t>Önálló intézmény felhalmozási célú pénzeszközök átvétele</t>
  </si>
  <si>
    <t>Önkormányzati támogatás</t>
  </si>
  <si>
    <t>Mozgáskorlátozottak támogatása</t>
  </si>
  <si>
    <t>Otthonteremtési támogatás</t>
  </si>
  <si>
    <t>Kiadások</t>
  </si>
  <si>
    <t>Bevételek</t>
  </si>
  <si>
    <t>Személyi juttatások</t>
  </si>
  <si>
    <t>Munkaadót terhelő járulékok</t>
  </si>
  <si>
    <t>Dologi kiadások</t>
  </si>
  <si>
    <t>Ellátottak pénzbeni juttatásai</t>
  </si>
  <si>
    <t>Müködési bevétel összesen:</t>
  </si>
  <si>
    <t>Felhalmozási kiadások</t>
  </si>
  <si>
    <t>Felhalmozási bevételek</t>
  </si>
  <si>
    <t>Felhalmozási és tőke jellegű</t>
  </si>
  <si>
    <t>irányzat %-a</t>
  </si>
  <si>
    <t>és mód.elő-</t>
  </si>
  <si>
    <t>Kiadás összesen</t>
  </si>
  <si>
    <t>Felhalmozási kiadás összesen:</t>
  </si>
  <si>
    <t>Felhalmozási bevétel összesen:</t>
  </si>
  <si>
    <t>M i n d ö s s z e s e n  :</t>
  </si>
  <si>
    <t>Járulékok</t>
  </si>
  <si>
    <t>szám</t>
  </si>
  <si>
    <t>Intézményi bevétel</t>
  </si>
  <si>
    <t>Sajátos működési bevétel</t>
  </si>
  <si>
    <t>Felhalmozási támogatás</t>
  </si>
  <si>
    <t>Felhalmozási kölcsön visszatérülés</t>
  </si>
  <si>
    <t>IX.</t>
  </si>
  <si>
    <t>X.</t>
  </si>
  <si>
    <t>XI.</t>
  </si>
  <si>
    <t>XII.</t>
  </si>
  <si>
    <t>1/1. számú melléklet</t>
  </si>
  <si>
    <t>7. számú melléklet</t>
  </si>
  <si>
    <t>Központosított támogatás átadása</t>
  </si>
  <si>
    <t>Makó Város Önk.támogatása</t>
  </si>
  <si>
    <t>Bevétel összesen:</t>
  </si>
  <si>
    <t>Személyi jellegű kiadás</t>
  </si>
  <si>
    <t>Dologi kiadás</t>
  </si>
  <si>
    <t>Kiadások összesen:</t>
  </si>
  <si>
    <t>8. számú melléklet</t>
  </si>
  <si>
    <t xml:space="preserve">     Makói Román Kisebbségi Önkormányzat</t>
  </si>
  <si>
    <t>Bevételek összesen:</t>
  </si>
  <si>
    <t>Belvárosi Ált.Isk.,Alapf.Műv.Int.és Logop.Int.</t>
  </si>
  <si>
    <t>Belv. Ált.Isk.,Alapf.Műv.Int.és Logop.Int.</t>
  </si>
  <si>
    <t>Lakások üzemelési, fenntartási költség</t>
  </si>
  <si>
    <t>Továbbszámlázás</t>
  </si>
  <si>
    <t>Királyhegyesi tagintézmény</t>
  </si>
  <si>
    <t>Belterületi járdák felújítása II.</t>
  </si>
  <si>
    <t xml:space="preserve">Önk. Társ.Makó város és térsége szennyvízcsat.és szennyvíztiszt. </t>
  </si>
  <si>
    <t>Makói Gazdasági Egyesület támogatása</t>
  </si>
  <si>
    <t>Részben önálló költségvetési szervek bevételi előirányzatának részletezése</t>
  </si>
  <si>
    <t xml:space="preserve">Saját </t>
  </si>
  <si>
    <t>Állami</t>
  </si>
  <si>
    <t>Önkorm.</t>
  </si>
  <si>
    <t>Átvett</t>
  </si>
  <si>
    <t>Pénzma-</t>
  </si>
  <si>
    <t>Bevétel</t>
  </si>
  <si>
    <t>bevétel</t>
  </si>
  <si>
    <t>támogatás</t>
  </si>
  <si>
    <t>pénz</t>
  </si>
  <si>
    <t>radvány</t>
  </si>
  <si>
    <t>összesen</t>
  </si>
  <si>
    <t>Klárafalvi tagintézmény</t>
  </si>
  <si>
    <t>Ferencszállási tagintézmény</t>
  </si>
  <si>
    <t>Általános iskolák bevételei összesen</t>
  </si>
  <si>
    <t>Óvodák bevételei összesen</t>
  </si>
  <si>
    <t>Makó és Térsége Területfejlesztési Társ</t>
  </si>
  <si>
    <t xml:space="preserve">Önk. Társ.Makó város és térs.szennyvízcsat.és szennyvíztiszt. </t>
  </si>
  <si>
    <t>Egyéb intézmények bevételi összesen</t>
  </si>
  <si>
    <t>Részben önálló intézmények összesen</t>
  </si>
  <si>
    <t xml:space="preserve">                                               Részben önálló költségvetési szervek kiadási előirányzatának részletezése</t>
  </si>
  <si>
    <t>Személyi</t>
  </si>
  <si>
    <t>Munkaad.</t>
  </si>
  <si>
    <t>Dologi</t>
  </si>
  <si>
    <t>Végleges</t>
  </si>
  <si>
    <t>Felhal-</t>
  </si>
  <si>
    <t>Kiadás</t>
  </si>
  <si>
    <t>juttatások</t>
  </si>
  <si>
    <t>terhelő</t>
  </si>
  <si>
    <t>kiadások</t>
  </si>
  <si>
    <t>pe.</t>
  </si>
  <si>
    <t>mozási</t>
  </si>
  <si>
    <t>járulékok</t>
  </si>
  <si>
    <t>átadás,</t>
  </si>
  <si>
    <t>kiadás</t>
  </si>
  <si>
    <t>tám.</t>
  </si>
  <si>
    <t>Pénzbeli szociális juttatások</t>
  </si>
  <si>
    <t>Családsegítés és gyermekjóléti szolgáltatás</t>
  </si>
  <si>
    <t>Jelzőrendszeres házi segítségnyújtás</t>
  </si>
  <si>
    <t>Tanyagondnoki szolgálat</t>
  </si>
  <si>
    <t>Támogató szolgálat</t>
  </si>
  <si>
    <t>Időskorúak nappali intézményi ellátása</t>
  </si>
  <si>
    <t>Hajléktatalanok nappali intézményi ellátása</t>
  </si>
  <si>
    <t>(8 hó)</t>
  </si>
  <si>
    <t>Teljesítménymutató</t>
  </si>
  <si>
    <t>1 év</t>
  </si>
  <si>
    <t>2-3 év</t>
  </si>
  <si>
    <t>1. évfolyam</t>
  </si>
  <si>
    <t>2-3. évfolyam</t>
  </si>
  <si>
    <t>4. évfolyam</t>
  </si>
  <si>
    <t>5. évfolyam</t>
  </si>
  <si>
    <t>6. évfolyam</t>
  </si>
  <si>
    <t>7-8. évfolyam</t>
  </si>
  <si>
    <t>Gyógypedagógiai nevelés oktatás</t>
  </si>
  <si>
    <t>visszah</t>
  </si>
  <si>
    <t>óvoda</t>
  </si>
  <si>
    <t>isk</t>
  </si>
  <si>
    <t>integrált</t>
  </si>
  <si>
    <t>Bejáró gyermekek, tanulók ellátása</t>
  </si>
  <si>
    <t>iskola</t>
  </si>
  <si>
    <t>Intézményfennt.társ.járó gyermekek,tanulók tám.</t>
  </si>
  <si>
    <t xml:space="preserve"> 1-4</t>
  </si>
  <si>
    <t xml:space="preserve"> 5-8</t>
  </si>
  <si>
    <t>50 %-os normatív térítésdíj-kedv.jogosult</t>
  </si>
  <si>
    <t xml:space="preserve">100 %-os normatív térítésdíj-kedv.jogosult </t>
  </si>
  <si>
    <t xml:space="preserve">Általános hozzájárulás a tanulók tankönyvellátásához </t>
  </si>
  <si>
    <t>a készenléti szolgálattal rendelkező hivatásos önk.tűzoltóság személyi juttatásaihoz</t>
  </si>
  <si>
    <t>a tűzoltólaktanyák üzemeltetéséhez, fenntartásához és intézményi kiadásaihoz</t>
  </si>
  <si>
    <t>a tűzoltó járművek üzemeltetéséhez, karbantartásához</t>
  </si>
  <si>
    <t>a különleges tű.járm.és speciális szerek kötelező évi rendsz.felülv.és műsz.vizsgájához</t>
  </si>
  <si>
    <t>Helyi önkormányzati hivatásos tűzoltóságok támogatása összesen</t>
  </si>
  <si>
    <t>Helyi Önkormányzat egyes költségvetési kapcs.szárm.bevételei összesen</t>
  </si>
  <si>
    <t>DARFT ivóvízjavító programban való részvétel</t>
  </si>
  <si>
    <t>Széchenyi tér 7. irodaház balesetvédelmi munkálatai</t>
  </si>
  <si>
    <t>Petőfi park rehabilitációja, egyházi épületekkel</t>
  </si>
  <si>
    <t xml:space="preserve">  harminizáló turisztikai értékének visszaállítása</t>
  </si>
  <si>
    <t>INTERREG pályázati önerő</t>
  </si>
  <si>
    <t>Önk.törzsvagyon Táncsics u</t>
  </si>
  <si>
    <t>Szennyvíz Társulás (PIU költs)</t>
  </si>
  <si>
    <t>Szeméttelep bérleti díja</t>
  </si>
  <si>
    <t>2. számú melléklet</t>
  </si>
  <si>
    <t>Talajterhelési díj</t>
  </si>
  <si>
    <t>2006.évi</t>
  </si>
  <si>
    <t>mutató</t>
  </si>
  <si>
    <t>normatíva</t>
  </si>
  <si>
    <t>összeg</t>
  </si>
  <si>
    <t>Ft/mutató</t>
  </si>
  <si>
    <t>Ft-ban</t>
  </si>
  <si>
    <t>Települési igazgatási, kommunális és sportfeladatok</t>
  </si>
  <si>
    <t>Lakott külterülettel kapcsolatos feladatok</t>
  </si>
  <si>
    <t>Körzeti igazgatási feladatok</t>
  </si>
  <si>
    <t>alap-hozzájárulás</t>
  </si>
  <si>
    <t>okmányiroda</t>
  </si>
  <si>
    <t xml:space="preserve">gyám feladatokhoz városoknak </t>
  </si>
  <si>
    <t xml:space="preserve">építésügyi feladatokhoz városoknak </t>
  </si>
  <si>
    <t>Üdülőhelyi feladatok</t>
  </si>
  <si>
    <t>Központi költségvetési kapcsolatok módosított igénylése, tényleges elszámolása és eltérése</t>
  </si>
  <si>
    <t>Felújítások</t>
  </si>
  <si>
    <t>Hosszú lejáratú kölcsön nyújtása</t>
  </si>
  <si>
    <t>Felhalmozási célú pénzeszközátadás</t>
  </si>
  <si>
    <t>Működési célú pénzeszközátadás</t>
  </si>
  <si>
    <t>Rövide lejáratú hitelek</t>
  </si>
  <si>
    <t>Kiegyenlítő,függő, átfutó kiadások</t>
  </si>
  <si>
    <t xml:space="preserve">             4. számú melléklet</t>
  </si>
  <si>
    <t>5. számú melléklet</t>
  </si>
  <si>
    <t>9. számú melléklet</t>
  </si>
  <si>
    <t>A lakáshoz jutás feladatai</t>
  </si>
  <si>
    <t>Szociális és gyermekjóléti alapszolgáltatási feladatok</t>
  </si>
  <si>
    <t>Étkeztetés</t>
  </si>
  <si>
    <t>Házi segítségnyújtás</t>
  </si>
  <si>
    <t>3/2. számú melléklet</t>
  </si>
  <si>
    <t>14. számú melléklet</t>
  </si>
  <si>
    <t>15. számú melléklet</t>
  </si>
  <si>
    <t>Bentlakásos és átmeneti elhelyezést nyújtó intézményi ellátás</t>
  </si>
  <si>
    <t>Hajléktalanok átmeneti intézményei</t>
  </si>
  <si>
    <t>Bölcsödei ellátás</t>
  </si>
  <si>
    <t>Bölcsödei ingyenes intézményi étkeztetés</t>
  </si>
  <si>
    <t>Óvodai nevelés</t>
  </si>
  <si>
    <t>Iskolai oktatás</t>
  </si>
  <si>
    <t>1-4.évfolyam</t>
  </si>
  <si>
    <t>5-8.évfolyam</t>
  </si>
  <si>
    <t>21.</t>
  </si>
  <si>
    <t>Alapfokú művészetoktatás</t>
  </si>
  <si>
    <t>Zeneművészeti ág</t>
  </si>
  <si>
    <t>Képző- és iparmüvészeti, táncművészeti, szín- és bábművészeti ág</t>
  </si>
  <si>
    <t>Általános iskolai napközis foglalkozás</t>
  </si>
  <si>
    <t>1-4 évfolyam iskolaotthoni foglalkozás</t>
  </si>
  <si>
    <t>Óvodában, iskolában, kollégiumban szervezett intézményi étkeztetés</t>
  </si>
  <si>
    <t>Kiegészítő hozzájárulás ingyenes tankönyvellátáshoz</t>
  </si>
  <si>
    <t xml:space="preserve">Helyi közművelődési és közgyüjteményi feladatok </t>
  </si>
  <si>
    <t xml:space="preserve">Hozzáj.pedagógiai szakmai szolgáltatások igénybevételéhez </t>
  </si>
  <si>
    <t>Hozzájásulás tömegközlekedési feladatokhoz</t>
  </si>
  <si>
    <t>A helyi önkormányzatokat megillető SZJA</t>
  </si>
  <si>
    <t>I. Átengedett személyi jövedelemadó</t>
  </si>
  <si>
    <t>III. A települési önkormányzatok jövedelemdifferenciálásának mértéke</t>
  </si>
  <si>
    <t>Pedagógus szakvizsga és továbbképzés támogatása</t>
  </si>
  <si>
    <t>Pedagógiai szakszolgálat</t>
  </si>
  <si>
    <t>Szociális továbbképzés és szakvizsga támogatása</t>
  </si>
  <si>
    <t>AVOP vízelhárítási pály.ömerő</t>
  </si>
  <si>
    <t>Lakossági hulladékszállítás ellentételezése</t>
  </si>
  <si>
    <t>Szakmai tev.irányítás (gyepm.telep, szökőkút)</t>
  </si>
  <si>
    <t>Makó és Térsége Területfejlesztési Önk. Társulás</t>
  </si>
  <si>
    <t>Makó és Térsége Területfejlesztési Kht.</t>
  </si>
  <si>
    <t xml:space="preserve">Makó Művészeti Életéért Alapítv.Maros TE </t>
  </si>
  <si>
    <t>Közművelődés, müv.vetélkedők</t>
  </si>
  <si>
    <t>Műemlékvédelmi Alap (védendő épületek)</t>
  </si>
  <si>
    <t>Temetők felújításához támogatás</t>
  </si>
  <si>
    <t>Szeged-Csanádi Római Katolikus Egyházmegye (kollégium építése)</t>
  </si>
  <si>
    <t>Makó-Belvárosi Református Egyházközség (10 %)</t>
  </si>
  <si>
    <t xml:space="preserve">Makó és Térsége Víziközmű Társulat </t>
  </si>
  <si>
    <t xml:space="preserve">Idősek, gyermekek, családok éve </t>
  </si>
  <si>
    <t>Lakásfenntartási támogatása összesen</t>
  </si>
  <si>
    <t>Jogszabályon alapuló hivatali köt.(ÁFA, isk.tej, stb)</t>
  </si>
  <si>
    <t>Hátrányos helyz.,tartós állásker.lalk.fogl.Makói Kistérs.</t>
  </si>
  <si>
    <t>Nemzetközi Megyejáró Fesztivál szervezése pályázat</t>
  </si>
  <si>
    <t>Makói grafikai alkotótelep vándorkiállítás</t>
  </si>
  <si>
    <t>Makói Ált.Isk.,Alapf.Művészetokt.Int.és Logop.Int.</t>
  </si>
  <si>
    <t xml:space="preserve">Önk.Társ.Makó v.és térs.sz.csat.és sz.tiszt. </t>
  </si>
  <si>
    <t>Határ, ami összeköt pályázati önerő TV Kht tám.</t>
  </si>
  <si>
    <t>Makói Ipartestület Páger Antal Filmszínház támog.</t>
  </si>
  <si>
    <t>Délkelet-Alföld Regionális Hull.gazd.rendszer</t>
  </si>
  <si>
    <t xml:space="preserve">Szeged-Csanádi Római Katolikus Egyházmegye </t>
  </si>
  <si>
    <t>Belvárosi Római Katolikus Egyházközség  támogatása</t>
  </si>
  <si>
    <t>Önk.Társ.Makó v.és térs.szennyvízcs.szennyvízt.költ.</t>
  </si>
  <si>
    <t>Térségi okt.c.szolg.tanmedence külső és belső infr.</t>
  </si>
  <si>
    <t>kialakításának pály.</t>
  </si>
  <si>
    <t>Kereskedelemfejlesztést ösztönző CBC-EXPO pály.</t>
  </si>
  <si>
    <t>Románia hatá.átny.közl.inf.fejl.városi ker.út terv.pály.</t>
  </si>
  <si>
    <t>Komplex kerékpárút hálózat tervezése Makó város ter.</t>
  </si>
  <si>
    <t>Makói Városi Termál- és Gyógyfürdő bővítése és fejl.</t>
  </si>
  <si>
    <t>Makó v.belt.vízr.I-II-III-IV.üt.vízj.eng.dok.korsz.felülv.</t>
  </si>
  <si>
    <t>Földterületek vás.szennyvízt.telep mellé erdős.tel.</t>
  </si>
  <si>
    <t>Városi Termál és Gyógyfürdő ép.elektromos munkái</t>
  </si>
  <si>
    <t>Termál és Gyógyf.kutak vízb-véd-hidr.tan.kész.</t>
  </si>
  <si>
    <t xml:space="preserve">Közterület részleges rehabilitációja </t>
  </si>
  <si>
    <t>Városháza terasz burk.felúj,ill.pincelej.lét.</t>
  </si>
  <si>
    <t>Elektromos hiány.megszünt.az önk.tulajdonú int.pály.</t>
  </si>
  <si>
    <t>Elektromos hiány.megsz.az önk.tulajdonú int.pály.II.</t>
  </si>
  <si>
    <t>Önk.tulajd.épületek csapadékvíz elv.csat.részl.felúj.</t>
  </si>
  <si>
    <t xml:space="preserve">"Panel Plusz" ip.techn.épült lakóházak korsz,felúj pály </t>
  </si>
  <si>
    <t>Szociális területen dolg.szakemberek képz. a térségben</t>
  </si>
  <si>
    <t>Makói Ált.Iskola, Alapf.Műv.oktatási Int.és Log.Int.</t>
  </si>
  <si>
    <t xml:space="preserve">Önk.Társ.Makó v.térs.szennyvízcsat.és szennyvíztiszt. </t>
  </si>
  <si>
    <t>Belterületi járdák felújítása III.</t>
  </si>
  <si>
    <t>HEFOP/2005/3.1.3. pályázati önerő</t>
  </si>
  <si>
    <t>CÉDE</t>
  </si>
  <si>
    <t>TRFC pályázat</t>
  </si>
  <si>
    <t>Városháza terasz burkolatának felúj,ill.pincelej.létesítése pály.önerő</t>
  </si>
  <si>
    <t>Térségi okt.célokat szolg.tanmedence külső és belső infrastuktúrájának</t>
  </si>
  <si>
    <t>Közterületkarbantartógép beszerzése pály.önerő</t>
  </si>
  <si>
    <t>kialakításának pály.önerő</t>
  </si>
  <si>
    <t>Elektromos hiányosságok megszünt.az önk.tulajdonú int.pály.önerő</t>
  </si>
  <si>
    <t>Nagyéri tagintézmény</t>
  </si>
  <si>
    <t>Szennyvízcsatornázási támogatás</t>
  </si>
  <si>
    <t>Tartalék összesen</t>
  </si>
  <si>
    <t>XIII.</t>
  </si>
  <si>
    <t>XIV.</t>
  </si>
  <si>
    <t>Lakossági tel.foly.hull.ártalmatlanításának támofatása</t>
  </si>
  <si>
    <t>Közterület részleges rehabilitációja (Lisztes,Mohácsi,Kelemen u.)</t>
  </si>
  <si>
    <t>Szántó János festő támogatása</t>
  </si>
  <si>
    <t>Ár-és belvízvédekezés (preventív beavatkozás)</t>
  </si>
  <si>
    <t>Térségi okt.célokat szolg.tanmedence építése</t>
  </si>
  <si>
    <t>Vis maior Rákos</t>
  </si>
  <si>
    <t>Falusi vendéglátók oktatása pályázati önerő</t>
  </si>
  <si>
    <t>Határmenti fürdőhelyeink pályázati önerő</t>
  </si>
  <si>
    <t>Makó város komplex termálenergiai hasznosításához terv pályázati önerő</t>
  </si>
  <si>
    <t xml:space="preserve">Nemzetközi Megyejáró Fesztivál szervezése pályázati önerő </t>
  </si>
  <si>
    <t>Nagymáté Hanna Alapítvány támogatása</t>
  </si>
  <si>
    <t>Mük-i célú támért.kiadások,e.tám.</t>
  </si>
  <si>
    <t>Állh-on kívülre végl.mük.pe.átadás</t>
  </si>
  <si>
    <t>Felh.célú támért.kiadások,e.tám.</t>
  </si>
  <si>
    <t>Állh-on kívülre végl.felh.pe.átadás</t>
  </si>
  <si>
    <t>Hosszú lejáratú kölcsönök nyújtása</t>
  </si>
  <si>
    <t>Rövid lejáratú kölcsönök nyújtása</t>
  </si>
  <si>
    <t>Hosszú lejáratú hitelek</t>
  </si>
  <si>
    <t>Rövid lejáratú hitelek</t>
  </si>
  <si>
    <t>Tartós hiteltv.megtest.ért.papír kiadás</t>
  </si>
  <si>
    <t>Forg.célú hitelt megtest.ért.papír kiadás</t>
  </si>
  <si>
    <t>Továbbadási célú kiadások</t>
  </si>
  <si>
    <t>Mük.célú tám.ért.bevételek,e.tám</t>
  </si>
  <si>
    <t>Állj-on kívülről végl.mük.pe.átvétel</t>
  </si>
  <si>
    <t xml:space="preserve"> 28-ból Önkormányz.sajátos felhalmozási és tőkebevételei</t>
  </si>
  <si>
    <t>Felh.célú tám.ért.bevételek,e.tám</t>
  </si>
  <si>
    <t>Állj-on kívülről végl.felh.pe.átvétel</t>
  </si>
  <si>
    <t xml:space="preserve">Támogatások,kiegészítések </t>
  </si>
  <si>
    <t xml:space="preserve"> 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</si>
  <si>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</si>
  <si>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</si>
  <si>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</si>
  <si>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</si>
  <si>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Tartós hiteltv.megtest.ért.papír bevétele</t>
  </si>
  <si>
    <t>Forg.célú hitelt megtest.ért.papír bevétele</t>
  </si>
  <si>
    <t>Továbbadási célú bevételek</t>
  </si>
  <si>
    <t>Továbbadási célú bevételek és kiadások különbsége</t>
  </si>
  <si>
    <t>10-ből kötelezettséggel terhelt pénzmaradvány</t>
  </si>
  <si>
    <t>10-ből szabad pénzmaradvány</t>
  </si>
  <si>
    <t xml:space="preserve">                                 EGYSZERŰSÍTETT EREDMÉNY-KIMUTATÁSA</t>
  </si>
  <si>
    <t>Váll.tev.szakfelad.elszámolt bevételei</t>
  </si>
  <si>
    <t>Váll.tev.szakfelad.elszámolt kiadásai</t>
  </si>
  <si>
    <t>Váll.tev.pénzforgalmi eredménye</t>
  </si>
  <si>
    <t>Váll.tev.terhelő értékcsökkenési leírás</t>
  </si>
  <si>
    <t>Alaptev.ell-ra felh,felh.tev.eredménye</t>
  </si>
  <si>
    <t>Pénzforg.eredm.külön jogszab.a.mód.tétel</t>
  </si>
  <si>
    <t>Váll.tev.mód.pénzf-i eredménye</t>
  </si>
  <si>
    <t>Váll.tev.terhelő befizetés</t>
  </si>
  <si>
    <t>Tartalékba helyezhető összeg</t>
  </si>
  <si>
    <t>SAPARD</t>
  </si>
  <si>
    <t>Településrendezési terv</t>
  </si>
  <si>
    <t>Városi Könyvtár</t>
  </si>
  <si>
    <t>Egyes szociális feladatok kieg.támogatása</t>
  </si>
  <si>
    <t>Eredeti</t>
  </si>
  <si>
    <t>Szúnyoggyérítési Társulás</t>
  </si>
  <si>
    <t>Igénylés</t>
  </si>
  <si>
    <t>Tényleges</t>
  </si>
  <si>
    <t>teljesítés</t>
  </si>
  <si>
    <t xml:space="preserve">  előirányzat</t>
  </si>
  <si>
    <t>Máltai Szeretetszolgálat</t>
  </si>
  <si>
    <t>2006.</t>
  </si>
  <si>
    <t>Bírság</t>
  </si>
  <si>
    <t>1.számú melléklet</t>
  </si>
  <si>
    <t xml:space="preserve">    Alcím</t>
  </si>
  <si>
    <t>M e g n e v e z é s</t>
  </si>
  <si>
    <t>száma</t>
  </si>
  <si>
    <t>Korona inkubátorház átvétele</t>
  </si>
  <si>
    <t>Egyéb bevétel (pály.anyag, végrehajt.díj, komp.edény, stb)</t>
  </si>
  <si>
    <t>SZJA normatív módon elosztott szociális része</t>
  </si>
  <si>
    <t>Termőföld bérbeadásából származó SZJA</t>
  </si>
  <si>
    <t xml:space="preserve">   Bírság, pótlék és egyéb sajátos bevételek</t>
  </si>
  <si>
    <t>Kötött normatív állami hozzájárulás</t>
  </si>
  <si>
    <t>Központosított támogatás</t>
  </si>
  <si>
    <t>Működésképt.önk.egyéb támogatása</t>
  </si>
  <si>
    <t>Egyéb központi támogatás</t>
  </si>
  <si>
    <t>Egyházi ingatlan rendezése, részvény</t>
  </si>
  <si>
    <t>Jármű, ingatlan értékesítés</t>
  </si>
  <si>
    <t>Átvett pénzeszköz munkáltatói döntéshez</t>
  </si>
  <si>
    <t>Többcélú Kistérségi Társulás</t>
  </si>
  <si>
    <t>Felhalmozási célú pénzeszköz átvétele</t>
  </si>
  <si>
    <t>Részben önálló intézmény felhalmozási célú pénzeszközök átvétele</t>
  </si>
  <si>
    <t xml:space="preserve">IV. </t>
  </si>
  <si>
    <t>Működési bevétel</t>
  </si>
  <si>
    <t>Lakásalap</t>
  </si>
  <si>
    <t>Módosított</t>
  </si>
  <si>
    <t xml:space="preserve">  ebből </t>
  </si>
  <si>
    <t xml:space="preserve">                                                                         Makó Város Önkormányzata hosszú lejáratú kötelezettségei</t>
  </si>
  <si>
    <t>Régi hulladéklerakó rekultiváció pályázati önerő</t>
  </si>
  <si>
    <t>Erdőtelepítés, erdőszerkezet-átalakítás</t>
  </si>
  <si>
    <t>HEFOP/2006.2.1.5.</t>
  </si>
  <si>
    <t>Makói Ált.Iskola, Alapf.Műv.okt.Int.és Log.Int.</t>
  </si>
  <si>
    <t>Makói Ált.Isk.,Alapf.Műv.okt.Int.és Log.Int.</t>
  </si>
  <si>
    <t xml:space="preserve">Önk. Társ.Makó v.és térs.sz.csat.és sz.tiszt. </t>
  </si>
  <si>
    <t>Részben önálló költségvetési szervek bevételi teljesítésének részletezése</t>
  </si>
  <si>
    <t>1/2. a. számú melléklet</t>
  </si>
  <si>
    <t>1/2. b. számú melléklet</t>
  </si>
  <si>
    <t xml:space="preserve">    Makó Város Önkormányzat működési és felhalmozási célú bevételeinek és kiadásainak </t>
  </si>
  <si>
    <t xml:space="preserve">                                      előirányzata és teljesítése mérleg rendszerben </t>
  </si>
  <si>
    <t xml:space="preserve">            előirányzat</t>
  </si>
  <si>
    <t>Működési kiadások</t>
  </si>
  <si>
    <t>Működési hitel</t>
  </si>
  <si>
    <t>Működési kiadás összesen:</t>
  </si>
  <si>
    <t>11. számú melléklet</t>
  </si>
  <si>
    <t xml:space="preserve">                                        MAKÓ VÁROS ÖSSZEVONT ÖNKORMÁNYZATI</t>
  </si>
  <si>
    <t xml:space="preserve">                                                      EGYSZERŰSÍTETT MÉRLEGE</t>
  </si>
  <si>
    <t xml:space="preserve">                </t>
  </si>
  <si>
    <t xml:space="preserve">    Előző évi</t>
  </si>
  <si>
    <t>Előző év auditált</t>
  </si>
  <si>
    <t xml:space="preserve">    Tárgyévi</t>
  </si>
  <si>
    <t>Tárgyévi auditált</t>
  </si>
  <si>
    <t xml:space="preserve"> költségvetési</t>
  </si>
  <si>
    <t>Auditálási</t>
  </si>
  <si>
    <t xml:space="preserve"> egyszerűsített</t>
  </si>
  <si>
    <t>költségvetési</t>
  </si>
  <si>
    <t xml:space="preserve">  egyszerűsített</t>
  </si>
  <si>
    <t xml:space="preserve">    beszámoló</t>
  </si>
  <si>
    <t>eltérések</t>
  </si>
  <si>
    <t xml:space="preserve">  beszámoló</t>
  </si>
  <si>
    <t xml:space="preserve">     beszámoló</t>
  </si>
  <si>
    <t>Eszközök</t>
  </si>
  <si>
    <t xml:space="preserve">   záró adatai</t>
  </si>
  <si>
    <t xml:space="preserve">   (+-)</t>
  </si>
  <si>
    <t xml:space="preserve">  záró adatai</t>
  </si>
  <si>
    <t>A) BEFEKTETETT ESZKÖZÖK</t>
  </si>
  <si>
    <t xml:space="preserve"> I. Immateriális javak</t>
  </si>
  <si>
    <t>II. Tárgyi eszközök</t>
  </si>
  <si>
    <t>III. Befektetett pénzügyi eszközök</t>
  </si>
  <si>
    <t>IV. Üzemeltetésre,kezelésre átadott eszközök</t>
  </si>
  <si>
    <t>B) FORGÓESZKÖZÖK</t>
  </si>
  <si>
    <t>I. Készletek</t>
  </si>
  <si>
    <t>II. Követelések</t>
  </si>
  <si>
    <t>III. Értékpapírok</t>
  </si>
  <si>
    <t>IV. Pénzeszközök</t>
  </si>
  <si>
    <t>V. Egyéb aktív pénzügyi elszámolások</t>
  </si>
  <si>
    <t>Eszközök összesen:</t>
  </si>
  <si>
    <t>Források</t>
  </si>
  <si>
    <t>D) SAJÁT TŐKE</t>
  </si>
  <si>
    <t>1. Induló tőke</t>
  </si>
  <si>
    <t>2. Tőkeváltozás</t>
  </si>
  <si>
    <t>3. Értékelési tartalék</t>
  </si>
  <si>
    <t>E) TARTALÉKOK</t>
  </si>
  <si>
    <t>I. Költségvetési tartalék</t>
  </si>
  <si>
    <t>II. Vállalkozási tartalék</t>
  </si>
  <si>
    <t>F) KÖTELEZETTSÉGEK</t>
  </si>
  <si>
    <t>I. Hosszúlejáratú kötelezettségek</t>
  </si>
  <si>
    <t>II. Rövidlejáratú kötelezettség</t>
  </si>
  <si>
    <t>III. Egyéb passzív pénzügyi elszámolás</t>
  </si>
  <si>
    <t>Források összesen:</t>
  </si>
  <si>
    <t>12. számú melléklet</t>
  </si>
  <si>
    <t xml:space="preserve">                      MAKÓ VÁROS ÖSSZEVONT ÖNKORMÁNYZATI</t>
  </si>
  <si>
    <t xml:space="preserve">                      EGYSZERŰSÍTETT PÉNZFORGALMI JELENTÉS</t>
  </si>
  <si>
    <t>Sor</t>
  </si>
  <si>
    <t xml:space="preserve">                     M e g n e v e z é s</t>
  </si>
  <si>
    <t xml:space="preserve">   Eredeti</t>
  </si>
  <si>
    <t xml:space="preserve">    Módosított</t>
  </si>
  <si>
    <t xml:space="preserve">   Teljesítés</t>
  </si>
  <si>
    <t xml:space="preserve">       e l ő i r á n y z a t</t>
  </si>
  <si>
    <t>Személyi juttatás</t>
  </si>
  <si>
    <t>Munkaadókat terhelő járulék</t>
  </si>
  <si>
    <t>Dologi és egyéb folyó kiadások</t>
  </si>
  <si>
    <t>Ellátottak pénzbeli  juttatásai</t>
  </si>
  <si>
    <t>Felújítás</t>
  </si>
  <si>
    <t>Költségvetési pénzforgalmi kiadások összesen</t>
  </si>
  <si>
    <t>Finanszírozási kiadások összesen</t>
  </si>
  <si>
    <t>Pénzforgalmi kiadások</t>
  </si>
  <si>
    <t>Pénzforgalom nélküli kiadások</t>
  </si>
  <si>
    <t xml:space="preserve">Kiegyenlítő,függő,átfutó kiadások </t>
  </si>
  <si>
    <t>Kiadások összesen</t>
  </si>
  <si>
    <t>Intézményi működési bevételek</t>
  </si>
  <si>
    <t>Önkormányzatok sajátos működési bevétele</t>
  </si>
  <si>
    <t>Felhalmozási és tőke jellegű bevételek</t>
  </si>
  <si>
    <t>Költségvetési pénzforgalmi bevételek összesen</t>
  </si>
  <si>
    <t>Finanszírozási bevételek összesen</t>
  </si>
  <si>
    <t>Pénzforgalmi bevételek</t>
  </si>
  <si>
    <t>Kiegyenlítő, függő, átfutó bevételek</t>
  </si>
  <si>
    <t>Bevételek összesen</t>
  </si>
  <si>
    <t>Költségvetési bevételek és kiadások különbsége</t>
  </si>
  <si>
    <t>Finanszírozási műveletek eredménye</t>
  </si>
  <si>
    <t>Aktív és passzív pénzügyi műveletek egyenlege</t>
  </si>
  <si>
    <t>13. számú melléklet</t>
  </si>
  <si>
    <t xml:space="preserve">                                   MAKÓ VÁROS ÖSSZEVONT ÖNKORMÁNYZATI</t>
  </si>
  <si>
    <t xml:space="preserve">                                 EGYSZERŰSÍTETT PÉNZMARADVÁNY-KIMUTATÁSA</t>
  </si>
  <si>
    <t>Sor-</t>
  </si>
  <si>
    <t>Záró pénzkészlet</t>
  </si>
  <si>
    <t>Egyéb aktív és passzív pü-i elszám.össz.záróegyl.</t>
  </si>
  <si>
    <t>Előző évben képzett tartalékok maradványa</t>
  </si>
  <si>
    <t>Vállalkozási tevékenység pénzforgalmi eredménye</t>
  </si>
  <si>
    <t>Tárgyévi helyesbített pénzmaradvány</t>
  </si>
  <si>
    <t>Finanszírozásból származó korrekciók</t>
  </si>
  <si>
    <t>Pénzmaradványt terhelő elvonások</t>
  </si>
  <si>
    <t>Vállalk.tev.eredm.-ből alaptev.ellát-ra felh.összeg</t>
  </si>
  <si>
    <t>Ktsgv-i pénzmaradv.külön jogsz.alapj.mód.tétel</t>
  </si>
  <si>
    <t>Módosított pénzmaradvány</t>
  </si>
  <si>
    <t>10-ből eübizt.alapból foly.pénzeszk.maradvány</t>
  </si>
  <si>
    <t xml:space="preserve">            Költségvetési szervek pénzmaradványának alakulása</t>
  </si>
  <si>
    <t xml:space="preserve">Következő </t>
  </si>
  <si>
    <t>Költségvetési szerv neve</t>
  </si>
  <si>
    <t>Képződött</t>
  </si>
  <si>
    <t>Elvonás</t>
  </si>
  <si>
    <t>Kötelezett-</t>
  </si>
  <si>
    <t xml:space="preserve">évben </t>
  </si>
  <si>
    <t>pénzmaradvány</t>
  </si>
  <si>
    <t>séggel terhelt</t>
  </si>
  <si>
    <t>szabadon</t>
  </si>
  <si>
    <t>felhasználható</t>
  </si>
  <si>
    <t>Polágmesteri Hivatal</t>
  </si>
  <si>
    <t>Ebből: Lakás Alap számla</t>
  </si>
  <si>
    <t>Makó Város Önkormányzat</t>
  </si>
  <si>
    <t>Hivatásos Önkormányzati</t>
  </si>
  <si>
    <t>Tűzoltósága</t>
  </si>
  <si>
    <t>Összesen</t>
  </si>
  <si>
    <t xml:space="preserve">            PÉNZESZKÖZÖK VÁLTOZÁSÁNAK LEVEZETÉSE</t>
  </si>
  <si>
    <t>Sor-szám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</si>
  <si>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</si>
  <si>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</si>
  <si>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</si>
  <si>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</si>
  <si>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Műk.célú támogatásért.pénze.átadás</t>
  </si>
  <si>
    <t>Felh.célú támogatásértékű pénze.átadás</t>
  </si>
  <si>
    <t>Műk.célú támogatásértékű pénze.átvét</t>
  </si>
  <si>
    <t>Felh.célú támogatásértékű pénze.átvét</t>
  </si>
  <si>
    <t>Makó Város Önkormányzat kiadásainak</t>
  </si>
  <si>
    <t>Kiadások    ( - )</t>
  </si>
  <si>
    <t>10. számú melléklet</t>
  </si>
  <si>
    <t>ESZKÖZÖK</t>
  </si>
  <si>
    <t>Sorszám</t>
  </si>
  <si>
    <t>Változás</t>
  </si>
  <si>
    <t>állományi érték</t>
  </si>
  <si>
    <t>1</t>
  </si>
  <si>
    <t>2</t>
  </si>
  <si>
    <t>3</t>
  </si>
  <si>
    <t>4</t>
  </si>
  <si>
    <t>5</t>
  </si>
  <si>
    <t xml:space="preserve">   1. Alapítás-átszervezés aktivált értéke  (1111., 1121.)</t>
  </si>
  <si>
    <t>01</t>
  </si>
  <si>
    <t xml:space="preserve">   2. Kísérleti fejlesztés aktivált értéke  (1112., 1122.)</t>
  </si>
  <si>
    <t>02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</si>
  <si>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</si>
  <si>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</si>
  <si>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</si>
  <si>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</si>
  <si>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</si>
  <si>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</si>
  <si>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</si>
  <si>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</si>
  <si>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</si>
  <si>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</si>
  <si>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</si>
  <si>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</si>
  <si>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</si>
  <si>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II. Tárgyi eszközök összesen (08+..+15)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</si>
  <si>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</si>
  <si>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</si>
  <si>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</si>
  <si>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</si>
  <si>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</si>
  <si>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</si>
  <si>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>III. Befektetett pénzügyi eszközök összesen (17+..+22)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</si>
  <si>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</si>
  <si>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</si>
  <si>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</si>
  <si>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</si>
  <si>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</si>
  <si>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>IV. Üzemeltetésre, kezelésre átadott, koncesszióba adott vagyonkezelésbe vett eszközök (24+…+28)</t>
  </si>
  <si>
    <t>A) BEFEKTETETT ESZKÖZÖK ÖSSZESEN (07+16+23+29)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</si>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</sst>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#__"/>
    <numFmt numFmtId="179" formatCode="#,###__;\-\ #,###__"/>
    <numFmt numFmtId="180" formatCode="#,##0.00\ _F_t;\-\ #,##0.00\ _F_t"/>
    <numFmt numFmtId="181" formatCode="00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8"/>
      <name val="Arial CE"/>
      <family val="2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9"/>
      <name val="Times New Roman CE"/>
      <family val="0"/>
    </font>
    <font>
      <sz val="10"/>
      <name val="Wingdings"/>
      <family val="0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9"/>
      <name val="Times New Roman CE"/>
      <family val="1"/>
    </font>
    <font>
      <sz val="10"/>
      <color indexed="8"/>
      <name val="Times New Roman"/>
      <family val="1"/>
    </font>
    <font>
      <sz val="10"/>
      <color indexed="10"/>
      <name val="Arial CE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7" xfId="0" applyFont="1" applyBorder="1" applyAlignment="1">
      <alignment/>
    </xf>
    <xf numFmtId="3" fontId="12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1" fillId="0" borderId="7" xfId="0" applyFont="1" applyBorder="1" applyAlignment="1">
      <alignment/>
    </xf>
    <xf numFmtId="0" fontId="0" fillId="0" borderId="26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3" fillId="0" borderId="12" xfId="0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3" fillId="0" borderId="25" xfId="0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53" xfId="0" applyFont="1" applyBorder="1" applyAlignment="1">
      <alignment/>
    </xf>
    <xf numFmtId="0" fontId="13" fillId="0" borderId="37" xfId="0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14" fillId="0" borderId="4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 indent="1"/>
      <protection locked="0"/>
    </xf>
    <xf numFmtId="178" fontId="18" fillId="0" borderId="54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Font="1" applyBorder="1" applyAlignment="1">
      <alignment horizontal="left" vertical="center" indent="5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178" fontId="18" fillId="0" borderId="51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indent="5"/>
    </xf>
    <xf numFmtId="0" fontId="17" fillId="0" borderId="12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12" xfId="0" applyFont="1" applyBorder="1" applyAlignment="1" applyProtection="1">
      <alignment horizontal="left" vertical="center" wrapText="1" indent="1"/>
      <protection locked="0"/>
    </xf>
    <xf numFmtId="178" fontId="18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47" xfId="0" applyBorder="1" applyAlignment="1">
      <alignment horizontal="center" vertical="center"/>
    </xf>
    <xf numFmtId="0" fontId="19" fillId="0" borderId="11" xfId="0" applyFont="1" applyBorder="1" applyAlignment="1">
      <alignment horizontal="left" vertical="center" indent="5"/>
    </xf>
    <xf numFmtId="178" fontId="18" fillId="0" borderId="43" xfId="0" applyNumberFormat="1" applyFont="1" applyFill="1" applyBorder="1" applyAlignment="1" applyProtection="1">
      <alignment horizontal="right" vertical="center"/>
      <protection locked="0"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Continuous" vertical="center"/>
      <protection/>
    </xf>
    <xf numFmtId="0" fontId="21" fillId="0" borderId="30" xfId="0" applyFont="1" applyBorder="1" applyAlignment="1" applyProtection="1">
      <alignment horizontal="centerContinuous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49" fontId="21" fillId="0" borderId="58" xfId="0" applyNumberFormat="1" applyFont="1" applyBorder="1" applyAlignment="1" applyProtection="1">
      <alignment horizontal="center" vertical="center" wrapText="1"/>
      <protection/>
    </xf>
    <xf numFmtId="49" fontId="21" fillId="0" borderId="6" xfId="0" applyNumberFormat="1" applyFont="1" applyBorder="1" applyAlignment="1" applyProtection="1">
      <alignment horizontal="center" vertical="center"/>
      <protection/>
    </xf>
    <xf numFmtId="49" fontId="21" fillId="0" borderId="59" xfId="0" applyNumberFormat="1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left" vertical="center" wrapText="1"/>
      <protection/>
    </xf>
    <xf numFmtId="49" fontId="18" fillId="0" borderId="61" xfId="0" applyNumberFormat="1" applyFont="1" applyBorder="1" applyAlignment="1" applyProtection="1">
      <alignment horizontal="center" vertical="center"/>
      <protection/>
    </xf>
    <xf numFmtId="179" fontId="18" fillId="0" borderId="21" xfId="0" applyNumberFormat="1" applyFont="1" applyBorder="1" applyAlignment="1" applyProtection="1">
      <alignment horizontal="right" vertical="center"/>
      <protection locked="0"/>
    </xf>
    <xf numFmtId="179" fontId="18" fillId="0" borderId="45" xfId="0" applyNumberFormat="1" applyFont="1" applyBorder="1" applyAlignment="1" applyProtection="1">
      <alignment horizontal="right" vertical="center"/>
      <protection locked="0"/>
    </xf>
    <xf numFmtId="180" fontId="18" fillId="2" borderId="62" xfId="0" applyNumberFormat="1" applyFont="1" applyFill="1" applyBorder="1" applyAlignment="1" applyProtection="1">
      <alignment horizontal="right" vertical="center"/>
      <protection/>
    </xf>
    <xf numFmtId="0" fontId="18" fillId="0" borderId="55" xfId="0" applyFont="1" applyBorder="1" applyAlignment="1" applyProtection="1">
      <alignment horizontal="left" vertical="center" wrapText="1"/>
      <protection/>
    </xf>
    <xf numFmtId="49" fontId="18" fillId="0" borderId="4" xfId="0" applyNumberFormat="1" applyFont="1" applyBorder="1" applyAlignment="1" applyProtection="1">
      <alignment horizontal="center" vertical="center"/>
      <protection/>
    </xf>
    <xf numFmtId="179" fontId="18" fillId="0" borderId="4" xfId="0" applyNumberFormat="1" applyFont="1" applyBorder="1" applyAlignment="1" applyProtection="1">
      <alignment horizontal="right" vertical="center"/>
      <protection locked="0"/>
    </xf>
    <xf numFmtId="179" fontId="18" fillId="0" borderId="31" xfId="0" applyNumberFormat="1" applyFont="1" applyBorder="1" applyAlignment="1" applyProtection="1">
      <alignment horizontal="right" vertical="center"/>
      <protection locked="0"/>
    </xf>
    <xf numFmtId="180" fontId="18" fillId="2" borderId="53" xfId="0" applyNumberFormat="1" applyFont="1" applyFill="1" applyBorder="1" applyAlignment="1" applyProtection="1">
      <alignment horizontal="right" vertical="center"/>
      <protection/>
    </xf>
    <xf numFmtId="0" fontId="18" fillId="0" borderId="63" xfId="0" applyFont="1" applyBorder="1" applyAlignment="1" applyProtection="1">
      <alignment horizontal="left" vertical="center" wrapText="1"/>
      <protection/>
    </xf>
    <xf numFmtId="181" fontId="18" fillId="0" borderId="34" xfId="0" applyNumberFormat="1" applyFont="1" applyBorder="1" applyAlignment="1" applyProtection="1">
      <alignment horizontal="center" vertical="center"/>
      <protection/>
    </xf>
    <xf numFmtId="181" fontId="18" fillId="0" borderId="4" xfId="0" applyNumberFormat="1" applyFont="1" applyBorder="1" applyAlignment="1" applyProtection="1">
      <alignment horizontal="center" vertical="center"/>
      <protection/>
    </xf>
    <xf numFmtId="180" fontId="18" fillId="2" borderId="50" xfId="0" applyNumberFormat="1" applyFont="1" applyFill="1" applyBorder="1" applyAlignment="1" applyProtection="1">
      <alignment horizontal="right" vertical="center"/>
      <protection/>
    </xf>
    <xf numFmtId="179" fontId="18" fillId="0" borderId="26" xfId="0" applyNumberFormat="1" applyFont="1" applyBorder="1" applyAlignment="1" applyProtection="1">
      <alignment horizontal="right" vertical="center"/>
      <protection locked="0"/>
    </xf>
    <xf numFmtId="180" fontId="18" fillId="2" borderId="52" xfId="0" applyNumberFormat="1" applyFont="1" applyFill="1" applyBorder="1" applyAlignment="1" applyProtection="1">
      <alignment horizontal="right" vertical="center"/>
      <protection/>
    </xf>
    <xf numFmtId="0" fontId="22" fillId="2" borderId="55" xfId="0" applyFont="1" applyFill="1" applyBorder="1" applyAlignment="1" applyProtection="1">
      <alignment horizontal="left" vertical="center" wrapText="1"/>
      <protection/>
    </xf>
    <xf numFmtId="181" fontId="18" fillId="2" borderId="31" xfId="0" applyNumberFormat="1" applyFont="1" applyFill="1" applyBorder="1" applyAlignment="1" applyProtection="1">
      <alignment horizontal="center" vertical="center"/>
      <protection/>
    </xf>
    <xf numFmtId="179" fontId="22" fillId="2" borderId="59" xfId="0" applyNumberFormat="1" applyFont="1" applyFill="1" applyBorder="1" applyAlignment="1" applyProtection="1">
      <alignment vertical="center"/>
      <protection/>
    </xf>
    <xf numFmtId="180" fontId="18" fillId="2" borderId="17" xfId="0" applyNumberFormat="1" applyFont="1" applyFill="1" applyBorder="1" applyAlignment="1" applyProtection="1">
      <alignment horizontal="right" vertical="center"/>
      <protection/>
    </xf>
    <xf numFmtId="0" fontId="18" fillId="0" borderId="55" xfId="0" applyFont="1" applyBorder="1" applyAlignment="1" applyProtection="1">
      <alignment vertical="center" wrapText="1"/>
      <protection/>
    </xf>
    <xf numFmtId="181" fontId="18" fillId="0" borderId="32" xfId="0" applyNumberFormat="1" applyFont="1" applyBorder="1" applyAlignment="1" applyProtection="1">
      <alignment horizontal="center" vertical="center"/>
      <protection/>
    </xf>
    <xf numFmtId="0" fontId="22" fillId="2" borderId="55" xfId="0" applyFont="1" applyFill="1" applyBorder="1" applyAlignment="1" applyProtection="1">
      <alignment vertical="center" wrapText="1"/>
      <protection/>
    </xf>
    <xf numFmtId="181" fontId="18" fillId="0" borderId="31" xfId="0" applyNumberFormat="1" applyFont="1" applyBorder="1" applyAlignment="1" applyProtection="1">
      <alignment horizontal="center" vertical="center"/>
      <protection/>
    </xf>
    <xf numFmtId="0" fontId="24" fillId="0" borderId="55" xfId="0" applyFont="1" applyBorder="1" applyAlignment="1" applyProtection="1">
      <alignment vertical="center" wrapText="1"/>
      <protection/>
    </xf>
    <xf numFmtId="0" fontId="25" fillId="2" borderId="47" xfId="0" applyFont="1" applyFill="1" applyBorder="1" applyAlignment="1" applyProtection="1">
      <alignment vertical="center" wrapText="1"/>
      <protection/>
    </xf>
    <xf numFmtId="181" fontId="18" fillId="2" borderId="64" xfId="0" applyNumberFormat="1" applyFont="1" applyFill="1" applyBorder="1" applyAlignment="1" applyProtection="1">
      <alignment horizontal="center" vertical="center"/>
      <protection/>
    </xf>
    <xf numFmtId="180" fontId="18" fillId="2" borderId="65" xfId="0" applyNumberFormat="1" applyFont="1" applyFill="1" applyBorder="1" applyAlignment="1" applyProtection="1">
      <alignment horizontal="right" vertical="center"/>
      <protection/>
    </xf>
    <xf numFmtId="0" fontId="26" fillId="2" borderId="58" xfId="0" applyFont="1" applyFill="1" applyBorder="1" applyAlignment="1" applyProtection="1">
      <alignment vertical="center" wrapText="1"/>
      <protection/>
    </xf>
    <xf numFmtId="181" fontId="18" fillId="2" borderId="66" xfId="0" applyNumberFormat="1" applyFont="1" applyFill="1" applyBorder="1" applyAlignment="1" applyProtection="1">
      <alignment horizontal="center" vertical="center"/>
      <protection/>
    </xf>
    <xf numFmtId="179" fontId="26" fillId="2" borderId="59" xfId="0" applyNumberFormat="1" applyFont="1" applyFill="1" applyBorder="1" applyAlignment="1" applyProtection="1">
      <alignment vertical="center"/>
      <protection/>
    </xf>
    <xf numFmtId="0" fontId="18" fillId="0" borderId="63" xfId="0" applyFont="1" applyBorder="1" applyAlignment="1" applyProtection="1">
      <alignment vertical="center" wrapText="1"/>
      <protection/>
    </xf>
    <xf numFmtId="181" fontId="18" fillId="2" borderId="4" xfId="0" applyNumberFormat="1" applyFont="1" applyFill="1" applyBorder="1" applyAlignment="1" applyProtection="1">
      <alignment horizontal="center" vertical="center"/>
      <protection/>
    </xf>
    <xf numFmtId="179" fontId="22" fillId="2" borderId="58" xfId="0" applyNumberFormat="1" applyFont="1" applyFill="1" applyBorder="1" applyAlignment="1" applyProtection="1">
      <alignment vertical="center"/>
      <protection/>
    </xf>
    <xf numFmtId="0" fontId="22" fillId="2" borderId="67" xfId="0" applyFont="1" applyFill="1" applyBorder="1" applyAlignment="1" applyProtection="1">
      <alignment vertical="center" wrapText="1"/>
      <protection/>
    </xf>
    <xf numFmtId="181" fontId="18" fillId="2" borderId="32" xfId="0" applyNumberFormat="1" applyFont="1" applyFill="1" applyBorder="1" applyAlignment="1" applyProtection="1">
      <alignment horizontal="center" vertical="center"/>
      <protection/>
    </xf>
    <xf numFmtId="179" fontId="22" fillId="2" borderId="29" xfId="0" applyNumberFormat="1" applyFont="1" applyFill="1" applyBorder="1" applyAlignment="1" applyProtection="1">
      <alignment vertical="center"/>
      <protection/>
    </xf>
    <xf numFmtId="180" fontId="18" fillId="2" borderId="23" xfId="0" applyNumberFormat="1" applyFont="1" applyFill="1" applyBorder="1" applyAlignment="1" applyProtection="1">
      <alignment horizontal="right" vertical="center"/>
      <protection/>
    </xf>
    <xf numFmtId="181" fontId="18" fillId="2" borderId="6" xfId="0" applyNumberFormat="1" applyFont="1" applyFill="1" applyBorder="1" applyAlignment="1" applyProtection="1">
      <alignment horizontal="center" vertical="center"/>
      <protection/>
    </xf>
    <xf numFmtId="0" fontId="26" fillId="2" borderId="10" xfId="0" applyFont="1" applyFill="1" applyBorder="1" applyAlignment="1" applyProtection="1">
      <alignment horizontal="left" vertical="center" wrapText="1"/>
      <protection/>
    </xf>
    <xf numFmtId="181" fontId="18" fillId="2" borderId="59" xfId="0" applyNumberFormat="1" applyFont="1" applyFill="1" applyBorder="1" applyAlignment="1" applyProtection="1">
      <alignment horizontal="center" vertical="center"/>
      <protection/>
    </xf>
    <xf numFmtId="181" fontId="18" fillId="0" borderId="61" xfId="0" applyNumberFormat="1" applyFont="1" applyBorder="1" applyAlignment="1" applyProtection="1">
      <alignment horizontal="center" vertical="center"/>
      <protection/>
    </xf>
    <xf numFmtId="179" fontId="18" fillId="0" borderId="68" xfId="0" applyNumberFormat="1" applyFont="1" applyBorder="1" applyAlignment="1" applyProtection="1">
      <alignment horizontal="right" vertical="center"/>
      <protection locked="0"/>
    </xf>
    <xf numFmtId="179" fontId="18" fillId="0" borderId="5" xfId="0" applyNumberFormat="1" applyFont="1" applyBorder="1" applyAlignment="1" applyProtection="1">
      <alignment horizontal="right" vertical="center"/>
      <protection locked="0"/>
    </xf>
    <xf numFmtId="0" fontId="18" fillId="0" borderId="67" xfId="0" applyFont="1" applyBorder="1" applyAlignment="1" applyProtection="1">
      <alignment horizontal="left" vertical="center" wrapText="1"/>
      <protection/>
    </xf>
    <xf numFmtId="181" fontId="18" fillId="0" borderId="5" xfId="0" applyNumberFormat="1" applyFont="1" applyBorder="1" applyAlignment="1" applyProtection="1">
      <alignment horizontal="center" vertical="center"/>
      <protection/>
    </xf>
    <xf numFmtId="0" fontId="26" fillId="2" borderId="58" xfId="0" applyFont="1" applyFill="1" applyBorder="1" applyAlignment="1" applyProtection="1">
      <alignment horizontal="left" vertical="center" wrapText="1"/>
      <protection/>
    </xf>
    <xf numFmtId="179" fontId="26" fillId="2" borderId="59" xfId="0" applyNumberFormat="1" applyFont="1" applyFill="1" applyBorder="1" applyAlignment="1" applyProtection="1">
      <alignment horizontal="right" vertical="center"/>
      <protection/>
    </xf>
    <xf numFmtId="181" fontId="18" fillId="0" borderId="26" xfId="0" applyNumberFormat="1" applyFont="1" applyBorder="1" applyAlignment="1" applyProtection="1">
      <alignment horizontal="center" vertical="center"/>
      <protection/>
    </xf>
    <xf numFmtId="179" fontId="18" fillId="0" borderId="26" xfId="0" applyNumberFormat="1" applyFont="1" applyBorder="1" applyAlignment="1" applyProtection="1">
      <alignment horizontal="right" vertical="center"/>
      <protection/>
    </xf>
    <xf numFmtId="179" fontId="22" fillId="2" borderId="58" xfId="0" applyNumberFormat="1" applyFont="1" applyFill="1" applyBorder="1" applyAlignment="1" applyProtection="1">
      <alignment horizontal="right" vertical="center"/>
      <protection/>
    </xf>
    <xf numFmtId="181" fontId="18" fillId="2" borderId="5" xfId="0" applyNumberFormat="1" applyFont="1" applyFill="1" applyBorder="1" applyAlignment="1" applyProtection="1">
      <alignment horizontal="center" vertical="center"/>
      <protection/>
    </xf>
    <xf numFmtId="179" fontId="22" fillId="2" borderId="44" xfId="0" applyNumberFormat="1" applyFont="1" applyFill="1" applyBorder="1" applyAlignment="1" applyProtection="1">
      <alignment horizontal="right" vertical="center"/>
      <protection/>
    </xf>
    <xf numFmtId="179" fontId="22" fillId="2" borderId="59" xfId="0" applyNumberFormat="1" applyFont="1" applyFill="1" applyBorder="1" applyAlignment="1" applyProtection="1">
      <alignment horizontal="right" vertical="center"/>
      <protection/>
    </xf>
    <xf numFmtId="179" fontId="18" fillId="0" borderId="4" xfId="0" applyNumberFormat="1" applyFont="1" applyBorder="1" applyAlignment="1" applyProtection="1">
      <alignment horizontal="right" vertical="center"/>
      <protection/>
    </xf>
    <xf numFmtId="0" fontId="18" fillId="0" borderId="47" xfId="0" applyFont="1" applyBorder="1" applyAlignment="1" applyProtection="1">
      <alignment vertical="center" wrapText="1"/>
      <protection/>
    </xf>
    <xf numFmtId="181" fontId="18" fillId="0" borderId="64" xfId="0" applyNumberFormat="1" applyFont="1" applyBorder="1" applyAlignment="1" applyProtection="1">
      <alignment horizontal="center" vertical="center"/>
      <protection/>
    </xf>
    <xf numFmtId="179" fontId="18" fillId="0" borderId="42" xfId="0" applyNumberFormat="1" applyFont="1" applyBorder="1" applyAlignment="1" applyProtection="1">
      <alignment horizontal="right" vertical="center"/>
      <protection locked="0"/>
    </xf>
    <xf numFmtId="179" fontId="18" fillId="0" borderId="34" xfId="0" applyNumberFormat="1" applyFont="1" applyBorder="1" applyAlignment="1" applyProtection="1">
      <alignment horizontal="right" vertical="center"/>
      <protection locked="0"/>
    </xf>
    <xf numFmtId="0" fontId="18" fillId="0" borderId="55" xfId="0" applyFont="1" applyBorder="1" applyAlignment="1" applyProtection="1">
      <alignment horizontal="left" vertical="center" wrapText="1" indent="4"/>
      <protection/>
    </xf>
    <xf numFmtId="179" fontId="18" fillId="0" borderId="32" xfId="0" applyNumberFormat="1" applyFont="1" applyBorder="1" applyAlignment="1" applyProtection="1">
      <alignment horizontal="right" vertical="center"/>
      <protection locked="0"/>
    </xf>
    <xf numFmtId="179" fontId="18" fillId="0" borderId="64" xfId="0" applyNumberFormat="1" applyFont="1" applyBorder="1" applyAlignment="1" applyProtection="1">
      <alignment horizontal="right" vertical="center"/>
      <protection locked="0"/>
    </xf>
    <xf numFmtId="179" fontId="22" fillId="2" borderId="29" xfId="0" applyNumberFormat="1" applyFont="1" applyFill="1" applyBorder="1" applyAlignment="1" applyProtection="1">
      <alignment horizontal="right" vertical="center"/>
      <protection/>
    </xf>
    <xf numFmtId="0" fontId="26" fillId="2" borderId="15" xfId="0" applyFont="1" applyFill="1" applyBorder="1" applyAlignment="1" applyProtection="1">
      <alignment horizontal="left" vertical="center" wrapText="1"/>
      <protection/>
    </xf>
    <xf numFmtId="3" fontId="1" fillId="0" borderId="6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4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44" xfId="0" applyFont="1" applyBorder="1" applyAlignment="1">
      <alignment/>
    </xf>
    <xf numFmtId="171" fontId="6" fillId="0" borderId="3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69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3" fontId="1" fillId="0" borderId="4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0" fontId="0" fillId="0" borderId="53" xfId="0" applyBorder="1" applyAlignment="1">
      <alignment/>
    </xf>
    <xf numFmtId="0" fontId="3" fillId="0" borderId="37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4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1" fillId="0" borderId="63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72" xfId="0" applyBorder="1" applyAlignment="1">
      <alignment/>
    </xf>
    <xf numFmtId="3" fontId="6" fillId="0" borderId="1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73" xfId="0" applyNumberFormat="1" applyBorder="1" applyAlignment="1">
      <alignment/>
    </xf>
    <xf numFmtId="3" fontId="0" fillId="0" borderId="39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8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3" xfId="0" applyFont="1" applyBorder="1" applyAlignment="1">
      <alignment/>
    </xf>
    <xf numFmtId="3" fontId="6" fillId="0" borderId="73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69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1" fillId="0" borderId="74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8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vertical="center" wrapText="1"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58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6" xfId="0" applyFont="1" applyBorder="1" applyAlignment="1">
      <alignment horizontal="right"/>
    </xf>
    <xf numFmtId="0" fontId="7" fillId="0" borderId="59" xfId="0" applyFont="1" applyBorder="1" applyAlignment="1">
      <alignment/>
    </xf>
    <xf numFmtId="0" fontId="6" fillId="0" borderId="69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58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45" xfId="0" applyFont="1" applyBorder="1" applyAlignment="1">
      <alignment/>
    </xf>
    <xf numFmtId="3" fontId="6" fillId="0" borderId="36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9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10" fillId="0" borderId="9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Fill="1" applyBorder="1" applyAlignment="1">
      <alignment/>
    </xf>
    <xf numFmtId="0" fontId="27" fillId="0" borderId="3" xfId="0" applyFont="1" applyBorder="1" applyAlignment="1">
      <alignment/>
    </xf>
    <xf numFmtId="3" fontId="6" fillId="0" borderId="69" xfId="0" applyNumberFormat="1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51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9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59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 horizontal="right"/>
    </xf>
    <xf numFmtId="3" fontId="7" fillId="0" borderId="66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6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6" fillId="0" borderId="71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64" fontId="0" fillId="0" borderId="69" xfId="0" applyNumberFormat="1" applyFont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7" fillId="0" borderId="1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0" xfId="0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3" fontId="6" fillId="0" borderId="44" xfId="0" applyNumberFormat="1" applyFont="1" applyBorder="1" applyAlignment="1">
      <alignment horizontal="right" vertical="top" wrapText="1"/>
    </xf>
    <xf numFmtId="3" fontId="6" fillId="0" borderId="69" xfId="0" applyNumberFormat="1" applyFont="1" applyBorder="1" applyAlignment="1">
      <alignment horizontal="right" vertical="top" wrapText="1"/>
    </xf>
    <xf numFmtId="3" fontId="6" fillId="0" borderId="46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3" fontId="6" fillId="0" borderId="3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0" fillId="0" borderId="36" xfId="0" applyBorder="1" applyAlignment="1">
      <alignment/>
    </xf>
    <xf numFmtId="0" fontId="6" fillId="0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textRotation="90"/>
      <protection/>
    </xf>
    <xf numFmtId="0" fontId="21" fillId="0" borderId="8" xfId="0" applyFont="1" applyBorder="1" applyAlignment="1" applyProtection="1">
      <alignment horizontal="center" vertical="center" textRotation="90"/>
      <protection/>
    </xf>
    <xf numFmtId="0" fontId="1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7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4.125" style="18" customWidth="1"/>
    <col min="2" max="2" width="3.875" style="18" customWidth="1"/>
    <col min="3" max="3" width="4.875" style="18" customWidth="1"/>
    <col min="4" max="4" width="40.00390625" style="18" customWidth="1"/>
    <col min="5" max="5" width="14.875" style="18" customWidth="1"/>
    <col min="6" max="6" width="16.625" style="18" customWidth="1"/>
    <col min="7" max="7" width="17.875" style="19" customWidth="1"/>
    <col min="8" max="8" width="12.00390625" style="19" customWidth="1"/>
    <col min="9" max="9" width="11.625" style="19" customWidth="1"/>
    <col min="10" max="10" width="10.75390625" style="1" customWidth="1"/>
    <col min="11" max="11" width="8.75390625" style="18" customWidth="1"/>
    <col min="12" max="35" width="9.125" style="1" customWidth="1"/>
  </cols>
  <sheetData>
    <row r="1" spans="7:9" ht="12.75">
      <c r="G1" s="20"/>
      <c r="H1" s="20" t="s">
        <v>778</v>
      </c>
      <c r="I1" s="20"/>
    </row>
    <row r="2" spans="7:9" ht="12.75">
      <c r="G2" s="20"/>
      <c r="H2" s="20" t="s">
        <v>225</v>
      </c>
      <c r="I2" s="20"/>
    </row>
    <row r="3" spans="1:9" ht="15.75">
      <c r="A3" s="565" t="s">
        <v>201</v>
      </c>
      <c r="B3" s="566"/>
      <c r="C3" s="566"/>
      <c r="D3" s="566"/>
      <c r="E3" s="566"/>
      <c r="F3" s="566"/>
      <c r="G3" s="566"/>
      <c r="H3" s="566"/>
      <c r="I3" s="566"/>
    </row>
    <row r="4" spans="1:9" ht="15.75">
      <c r="A4" s="565" t="s">
        <v>202</v>
      </c>
      <c r="B4" s="566"/>
      <c r="C4" s="566"/>
      <c r="D4" s="566"/>
      <c r="E4" s="566"/>
      <c r="F4" s="566"/>
      <c r="G4" s="566"/>
      <c r="H4" s="566"/>
      <c r="I4" s="566"/>
    </row>
    <row r="5" spans="1:10" ht="12.75" customHeight="1">
      <c r="A5" s="52"/>
      <c r="B5" s="52"/>
      <c r="C5" s="52"/>
      <c r="J5" s="230"/>
    </row>
    <row r="6" ht="12.75" customHeight="1" thickBot="1">
      <c r="H6" s="19" t="s">
        <v>183</v>
      </c>
    </row>
    <row r="7" spans="1:11" ht="12.75" customHeight="1" thickBot="1">
      <c r="A7" s="449" t="s">
        <v>164</v>
      </c>
      <c r="B7" s="450"/>
      <c r="C7" s="333"/>
      <c r="D7" s="450"/>
      <c r="E7" s="534" t="s">
        <v>776</v>
      </c>
      <c r="F7" s="560" t="s">
        <v>233</v>
      </c>
      <c r="G7" s="561"/>
      <c r="H7" s="562"/>
      <c r="I7" s="535" t="s">
        <v>402</v>
      </c>
      <c r="K7" s="21"/>
    </row>
    <row r="8" spans="1:35" s="14" customFormat="1" ht="12.75" customHeight="1">
      <c r="A8" s="41" t="s">
        <v>779</v>
      </c>
      <c r="B8" s="346"/>
      <c r="C8" s="53"/>
      <c r="D8" s="490" t="s">
        <v>780</v>
      </c>
      <c r="E8" s="535" t="s">
        <v>402</v>
      </c>
      <c r="F8" s="338" t="s">
        <v>769</v>
      </c>
      <c r="G8" s="536" t="s">
        <v>800</v>
      </c>
      <c r="H8" s="537" t="s">
        <v>402</v>
      </c>
      <c r="I8" s="538" t="s">
        <v>485</v>
      </c>
      <c r="J8" s="1"/>
      <c r="K8" s="21"/>
      <c r="L8" s="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18" ht="12.75" customHeight="1" thickBot="1">
      <c r="A9" s="334" t="s">
        <v>781</v>
      </c>
      <c r="B9" s="451"/>
      <c r="C9" s="335"/>
      <c r="D9" s="451"/>
      <c r="E9" s="539"/>
      <c r="F9" s="563" t="s">
        <v>453</v>
      </c>
      <c r="G9" s="564"/>
      <c r="H9" s="540"/>
      <c r="I9" s="541" t="s">
        <v>484</v>
      </c>
      <c r="K9" s="21"/>
      <c r="M9" s="13"/>
      <c r="N9" s="13"/>
      <c r="O9" s="13"/>
      <c r="P9" s="13"/>
      <c r="Q9" s="13"/>
      <c r="R9" s="13"/>
    </row>
    <row r="10" spans="1:18" ht="12.75">
      <c r="A10" s="41"/>
      <c r="B10" s="452"/>
      <c r="C10" s="53"/>
      <c r="D10" s="346"/>
      <c r="E10" s="530"/>
      <c r="F10" s="53"/>
      <c r="G10" s="453"/>
      <c r="H10" s="31"/>
      <c r="I10" s="453"/>
      <c r="J10" s="9"/>
      <c r="K10" s="31"/>
      <c r="L10" s="13"/>
      <c r="M10" s="40"/>
      <c r="N10" s="40"/>
      <c r="O10" s="40"/>
      <c r="P10" s="40"/>
      <c r="Q10" s="40"/>
      <c r="R10" s="40"/>
    </row>
    <row r="11" spans="1:35" s="5" customFormat="1" ht="12.75">
      <c r="A11" s="41" t="s">
        <v>390</v>
      </c>
      <c r="B11" s="452" t="s">
        <v>456</v>
      </c>
      <c r="C11" s="38"/>
      <c r="D11" s="490"/>
      <c r="E11" s="84">
        <f>SUM(E12:E28)</f>
        <v>220521</v>
      </c>
      <c r="F11" s="39">
        <f>SUM(F12:F28)</f>
        <v>239313</v>
      </c>
      <c r="G11" s="84">
        <f>SUM(G12:G28)</f>
        <v>228152</v>
      </c>
      <c r="H11" s="39">
        <f>SUM(H12:H28)</f>
        <v>228152</v>
      </c>
      <c r="I11" s="531">
        <f>H11/G11*100</f>
        <v>100</v>
      </c>
      <c r="J11" s="11"/>
      <c r="K11" s="39"/>
      <c r="L11" s="13"/>
      <c r="M11" s="39"/>
      <c r="N11" s="39"/>
      <c r="O11" s="39"/>
      <c r="P11" s="39"/>
      <c r="Q11" s="39"/>
      <c r="R11" s="3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18" ht="12.75">
      <c r="A12" s="24"/>
      <c r="B12" s="50" t="s">
        <v>167</v>
      </c>
      <c r="C12" s="18" t="s">
        <v>379</v>
      </c>
      <c r="D12" s="42"/>
      <c r="E12" s="62">
        <v>1</v>
      </c>
      <c r="G12" s="43">
        <v>1</v>
      </c>
      <c r="H12" s="19">
        <v>1</v>
      </c>
      <c r="I12" s="488">
        <f aca="true" t="shared" si="0" ref="I12:I75">H12/G12*100</f>
        <v>100</v>
      </c>
      <c r="J12" s="11"/>
      <c r="K12" s="19"/>
      <c r="L12" s="40"/>
      <c r="M12" s="11"/>
      <c r="N12" s="11"/>
      <c r="O12" s="11"/>
      <c r="P12" s="11"/>
      <c r="Q12" s="11"/>
      <c r="R12" s="11"/>
    </row>
    <row r="13" spans="1:18" ht="12.75">
      <c r="A13" s="24"/>
      <c r="B13" s="50" t="s">
        <v>167</v>
      </c>
      <c r="C13" s="18" t="s">
        <v>189</v>
      </c>
      <c r="D13" s="42"/>
      <c r="E13" s="62">
        <v>113</v>
      </c>
      <c r="F13" s="18">
        <v>100</v>
      </c>
      <c r="G13" s="43">
        <v>131</v>
      </c>
      <c r="H13" s="19">
        <v>131</v>
      </c>
      <c r="I13" s="488">
        <f t="shared" si="0"/>
        <v>100</v>
      </c>
      <c r="J13" s="11"/>
      <c r="K13" s="19"/>
      <c r="L13" s="39"/>
      <c r="M13" s="11"/>
      <c r="N13" s="11"/>
      <c r="O13" s="11"/>
      <c r="P13" s="11"/>
      <c r="Q13" s="11"/>
      <c r="R13" s="11"/>
    </row>
    <row r="14" spans="1:18" ht="12.75">
      <c r="A14" s="24"/>
      <c r="B14" s="50" t="s">
        <v>167</v>
      </c>
      <c r="C14" s="18" t="s">
        <v>348</v>
      </c>
      <c r="D14" s="42"/>
      <c r="E14" s="62">
        <v>1818</v>
      </c>
      <c r="F14" s="18">
        <v>1880</v>
      </c>
      <c r="G14" s="43">
        <v>682</v>
      </c>
      <c r="H14" s="19">
        <v>682</v>
      </c>
      <c r="I14" s="488">
        <f t="shared" si="0"/>
        <v>100</v>
      </c>
      <c r="J14" s="11"/>
      <c r="K14" s="19"/>
      <c r="L14" s="11"/>
      <c r="M14" s="11"/>
      <c r="N14" s="11"/>
      <c r="O14" s="11"/>
      <c r="P14" s="11"/>
      <c r="Q14" s="11"/>
      <c r="R14" s="11"/>
    </row>
    <row r="15" spans="1:18" ht="12.75">
      <c r="A15" s="24"/>
      <c r="B15" s="50" t="s">
        <v>167</v>
      </c>
      <c r="C15" s="18" t="s">
        <v>349</v>
      </c>
      <c r="D15" s="42"/>
      <c r="E15" s="62">
        <v>6611</v>
      </c>
      <c r="F15" s="18">
        <v>7157</v>
      </c>
      <c r="G15" s="43">
        <v>7377</v>
      </c>
      <c r="H15" s="19">
        <v>7377</v>
      </c>
      <c r="I15" s="488">
        <f t="shared" si="0"/>
        <v>100</v>
      </c>
      <c r="J15" s="11"/>
      <c r="K15" s="19"/>
      <c r="L15" s="11"/>
      <c r="M15" s="11"/>
      <c r="N15" s="11"/>
      <c r="O15" s="11"/>
      <c r="P15" s="11"/>
      <c r="Q15" s="11"/>
      <c r="R15" s="11"/>
    </row>
    <row r="16" spans="1:18" ht="12.75">
      <c r="A16" s="24"/>
      <c r="B16" s="50" t="s">
        <v>175</v>
      </c>
      <c r="C16" s="18" t="s">
        <v>350</v>
      </c>
      <c r="D16" s="42"/>
      <c r="E16" s="62">
        <v>9219</v>
      </c>
      <c r="F16" s="18">
        <v>7800</v>
      </c>
      <c r="G16" s="43">
        <v>11231</v>
      </c>
      <c r="H16" s="19">
        <v>11231</v>
      </c>
      <c r="I16" s="488">
        <f t="shared" si="0"/>
        <v>100</v>
      </c>
      <c r="J16" s="11"/>
      <c r="K16" s="19"/>
      <c r="L16" s="11"/>
      <c r="M16" s="11"/>
      <c r="N16" s="11"/>
      <c r="O16" s="11"/>
      <c r="P16" s="11"/>
      <c r="Q16" s="11"/>
      <c r="R16" s="11"/>
    </row>
    <row r="17" spans="1:18" ht="12.75">
      <c r="A17" s="24"/>
      <c r="B17" s="50" t="s">
        <v>167</v>
      </c>
      <c r="C17" s="18" t="s">
        <v>351</v>
      </c>
      <c r="D17" s="42"/>
      <c r="E17" s="62">
        <v>3597</v>
      </c>
      <c r="F17" s="18">
        <v>3400</v>
      </c>
      <c r="G17" s="43">
        <v>5299</v>
      </c>
      <c r="H17" s="19">
        <v>5299</v>
      </c>
      <c r="I17" s="488">
        <f t="shared" si="0"/>
        <v>100</v>
      </c>
      <c r="J17" s="11"/>
      <c r="K17" s="19"/>
      <c r="L17" s="11"/>
      <c r="M17" s="11"/>
      <c r="N17" s="11"/>
      <c r="O17" s="11"/>
      <c r="P17" s="11"/>
      <c r="Q17" s="11"/>
      <c r="R17" s="11"/>
    </row>
    <row r="18" spans="1:18" ht="12.75">
      <c r="A18" s="24"/>
      <c r="B18" s="50" t="s">
        <v>167</v>
      </c>
      <c r="C18" s="18" t="s">
        <v>777</v>
      </c>
      <c r="D18" s="42"/>
      <c r="E18" s="62"/>
      <c r="F18" s="18">
        <v>10000</v>
      </c>
      <c r="G18" s="43">
        <v>1518</v>
      </c>
      <c r="H18" s="19">
        <v>1518</v>
      </c>
      <c r="I18" s="488">
        <f t="shared" si="0"/>
        <v>100</v>
      </c>
      <c r="J18" s="11"/>
      <c r="K18" s="19"/>
      <c r="L18" s="11"/>
      <c r="M18" s="11"/>
      <c r="N18" s="11"/>
      <c r="O18" s="11"/>
      <c r="P18" s="11"/>
      <c r="Q18" s="11"/>
      <c r="R18" s="11"/>
    </row>
    <row r="19" spans="1:18" ht="12.75">
      <c r="A19" s="24"/>
      <c r="B19" s="50" t="s">
        <v>181</v>
      </c>
      <c r="C19" s="18" t="s">
        <v>352</v>
      </c>
      <c r="D19" s="42"/>
      <c r="E19" s="62">
        <v>518</v>
      </c>
      <c r="F19" s="18">
        <v>600</v>
      </c>
      <c r="G19" s="43">
        <v>603</v>
      </c>
      <c r="H19" s="19">
        <v>603</v>
      </c>
      <c r="I19" s="488">
        <f t="shared" si="0"/>
        <v>100</v>
      </c>
      <c r="J19" s="11"/>
      <c r="K19" s="19"/>
      <c r="L19" s="11"/>
      <c r="M19" s="11"/>
      <c r="N19" s="11"/>
      <c r="O19" s="11"/>
      <c r="P19" s="11"/>
      <c r="Q19" s="11"/>
      <c r="R19" s="11"/>
    </row>
    <row r="20" spans="1:18" ht="12.75">
      <c r="A20" s="24"/>
      <c r="B20" s="50" t="s">
        <v>640</v>
      </c>
      <c r="C20" s="18" t="s">
        <v>353</v>
      </c>
      <c r="D20" s="42"/>
      <c r="E20" s="62">
        <v>105064</v>
      </c>
      <c r="F20" s="18">
        <v>109000</v>
      </c>
      <c r="G20" s="43">
        <v>95929</v>
      </c>
      <c r="H20" s="19">
        <v>99132</v>
      </c>
      <c r="I20" s="488">
        <f t="shared" si="0"/>
        <v>103.33892774864744</v>
      </c>
      <c r="J20" s="11"/>
      <c r="K20" s="19"/>
      <c r="L20" s="11"/>
      <c r="M20" s="11"/>
      <c r="N20" s="11"/>
      <c r="O20" s="11"/>
      <c r="P20" s="11"/>
      <c r="Q20" s="11"/>
      <c r="R20" s="11"/>
    </row>
    <row r="21" spans="1:18" ht="12.75">
      <c r="A21" s="24"/>
      <c r="B21" s="50" t="s">
        <v>640</v>
      </c>
      <c r="C21" s="454" t="s">
        <v>782</v>
      </c>
      <c r="D21" s="42"/>
      <c r="E21" s="62"/>
      <c r="F21" s="18">
        <v>21000</v>
      </c>
      <c r="G21" s="43">
        <v>5901</v>
      </c>
      <c r="H21" s="19">
        <v>2698</v>
      </c>
      <c r="I21" s="488">
        <f t="shared" si="0"/>
        <v>45.721064226402305</v>
      </c>
      <c r="J21" s="11"/>
      <c r="K21" s="19"/>
      <c r="L21" s="11"/>
      <c r="M21" s="11"/>
      <c r="N21" s="11"/>
      <c r="O21" s="11"/>
      <c r="P21" s="11"/>
      <c r="Q21" s="11"/>
      <c r="R21" s="11"/>
    </row>
    <row r="22" spans="1:18" ht="12.75">
      <c r="A22" s="24"/>
      <c r="B22" s="50" t="s">
        <v>640</v>
      </c>
      <c r="C22" s="18" t="s">
        <v>400</v>
      </c>
      <c r="D22" s="42"/>
      <c r="E22" s="62">
        <v>1211</v>
      </c>
      <c r="F22" s="18">
        <v>1200</v>
      </c>
      <c r="G22" s="43">
        <v>1321</v>
      </c>
      <c r="H22" s="19">
        <v>1321</v>
      </c>
      <c r="I22" s="488">
        <f t="shared" si="0"/>
        <v>100</v>
      </c>
      <c r="J22" s="11"/>
      <c r="K22" s="19"/>
      <c r="L22" s="11"/>
      <c r="M22" s="11"/>
      <c r="N22" s="11"/>
      <c r="O22" s="11"/>
      <c r="P22" s="11"/>
      <c r="Q22" s="11"/>
      <c r="R22" s="11"/>
    </row>
    <row r="23" spans="1:18" ht="12.75">
      <c r="A23" s="24"/>
      <c r="B23" s="50" t="s">
        <v>640</v>
      </c>
      <c r="C23" s="18" t="s">
        <v>354</v>
      </c>
      <c r="D23" s="42"/>
      <c r="E23" s="62">
        <v>2688</v>
      </c>
      <c r="F23" s="18">
        <v>1176</v>
      </c>
      <c r="G23" s="43">
        <v>1010</v>
      </c>
      <c r="H23" s="19">
        <v>1010</v>
      </c>
      <c r="I23" s="488">
        <f t="shared" si="0"/>
        <v>100</v>
      </c>
      <c r="J23" s="11"/>
      <c r="K23" s="19"/>
      <c r="L23" s="11"/>
      <c r="M23" s="11"/>
      <c r="N23" s="11"/>
      <c r="O23" s="11"/>
      <c r="P23" s="11"/>
      <c r="Q23" s="11"/>
      <c r="R23" s="11"/>
    </row>
    <row r="24" spans="1:18" ht="12.75">
      <c r="A24" s="24"/>
      <c r="B24" s="50" t="s">
        <v>640</v>
      </c>
      <c r="C24" s="21" t="s">
        <v>514</v>
      </c>
      <c r="D24" s="42"/>
      <c r="E24" s="62">
        <v>11802</v>
      </c>
      <c r="F24" s="18">
        <v>14000</v>
      </c>
      <c r="G24" s="43">
        <v>18095</v>
      </c>
      <c r="H24" s="19">
        <v>18095</v>
      </c>
      <c r="I24" s="488">
        <f t="shared" si="0"/>
        <v>100</v>
      </c>
      <c r="J24" s="11"/>
      <c r="K24" s="19"/>
      <c r="L24" s="11"/>
      <c r="M24" s="11"/>
      <c r="N24" s="11"/>
      <c r="O24" s="11"/>
      <c r="P24" s="11"/>
      <c r="Q24" s="11"/>
      <c r="R24" s="11"/>
    </row>
    <row r="25" spans="1:18" ht="12.75">
      <c r="A25" s="24"/>
      <c r="B25" s="50" t="s">
        <v>167</v>
      </c>
      <c r="C25" s="18" t="s">
        <v>355</v>
      </c>
      <c r="D25" s="42"/>
      <c r="E25" s="62">
        <v>26088</v>
      </c>
      <c r="F25" s="18">
        <v>25000</v>
      </c>
      <c r="G25" s="43">
        <v>30130</v>
      </c>
      <c r="H25" s="19">
        <v>30130</v>
      </c>
      <c r="I25" s="488">
        <f t="shared" si="0"/>
        <v>100</v>
      </c>
      <c r="J25" s="11"/>
      <c r="K25" s="19"/>
      <c r="L25" s="11"/>
      <c r="M25" s="11"/>
      <c r="N25" s="11"/>
      <c r="O25" s="11"/>
      <c r="P25" s="11"/>
      <c r="Q25" s="11"/>
      <c r="R25" s="11"/>
    </row>
    <row r="26" spans="1:18" ht="12.75">
      <c r="A26" s="24"/>
      <c r="B26" s="50" t="s">
        <v>167</v>
      </c>
      <c r="C26" s="18" t="s">
        <v>356</v>
      </c>
      <c r="D26" s="42"/>
      <c r="E26" s="62">
        <v>48090</v>
      </c>
      <c r="F26" s="18">
        <v>36000</v>
      </c>
      <c r="G26" s="43">
        <v>44895</v>
      </c>
      <c r="H26" s="19">
        <v>44895</v>
      </c>
      <c r="I26" s="488">
        <f t="shared" si="0"/>
        <v>100</v>
      </c>
      <c r="J26" s="11"/>
      <c r="K26" s="19"/>
      <c r="L26" s="11"/>
      <c r="M26" s="11"/>
      <c r="N26" s="11"/>
      <c r="O26" s="11"/>
      <c r="P26" s="11"/>
      <c r="Q26" s="11"/>
      <c r="R26" s="11"/>
    </row>
    <row r="27" spans="1:18" ht="12.75">
      <c r="A27" s="24"/>
      <c r="B27" s="50" t="s">
        <v>167</v>
      </c>
      <c r="C27" s="18" t="s">
        <v>783</v>
      </c>
      <c r="D27" s="42"/>
      <c r="E27" s="62">
        <v>3701</v>
      </c>
      <c r="F27" s="18">
        <v>1000</v>
      </c>
      <c r="G27" s="43">
        <v>4029</v>
      </c>
      <c r="H27" s="19">
        <v>4029</v>
      </c>
      <c r="I27" s="488">
        <f t="shared" si="0"/>
        <v>100</v>
      </c>
      <c r="J27" s="11"/>
      <c r="K27" s="19"/>
      <c r="L27" s="11"/>
      <c r="M27" s="11"/>
      <c r="N27" s="11"/>
      <c r="O27" s="11"/>
      <c r="P27" s="11"/>
      <c r="Q27" s="11"/>
      <c r="R27" s="11"/>
    </row>
    <row r="28" spans="1:18" ht="12.75">
      <c r="A28" s="24"/>
      <c r="B28" s="50"/>
      <c r="D28" s="42"/>
      <c r="E28" s="62"/>
      <c r="G28" s="43"/>
      <c r="I28" s="488"/>
      <c r="J28" s="11"/>
      <c r="K28" s="19"/>
      <c r="L28" s="11"/>
      <c r="M28" s="11"/>
      <c r="N28" s="11"/>
      <c r="O28" s="11"/>
      <c r="P28" s="11"/>
      <c r="Q28" s="11"/>
      <c r="R28" s="11"/>
    </row>
    <row r="29" spans="1:35" s="5" customFormat="1" ht="12.75">
      <c r="A29" s="41" t="s">
        <v>391</v>
      </c>
      <c r="B29" s="452" t="s">
        <v>457</v>
      </c>
      <c r="C29" s="38"/>
      <c r="D29" s="490"/>
      <c r="E29" s="84">
        <f>SUM(E30:E41)</f>
        <v>249199</v>
      </c>
      <c r="F29" s="39">
        <f>SUM(F30:F41)</f>
        <v>262531</v>
      </c>
      <c r="G29" s="84">
        <f>SUM(G30:G41)</f>
        <v>287833</v>
      </c>
      <c r="H29" s="39">
        <f>SUM(H30:H41)</f>
        <v>279824</v>
      </c>
      <c r="I29" s="531">
        <f t="shared" si="0"/>
        <v>97.21748374925738</v>
      </c>
      <c r="J29" s="11"/>
      <c r="K29" s="39"/>
      <c r="L29" s="11"/>
      <c r="M29" s="39"/>
      <c r="N29" s="39"/>
      <c r="O29" s="39"/>
      <c r="P29" s="39"/>
      <c r="Q29" s="39"/>
      <c r="R29" s="3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18" ht="12.75">
      <c r="A30" s="24"/>
      <c r="B30" s="50" t="s">
        <v>167</v>
      </c>
      <c r="C30" s="18" t="s">
        <v>511</v>
      </c>
      <c r="D30" s="42"/>
      <c r="E30" s="62">
        <v>36904</v>
      </c>
      <c r="F30" s="18">
        <v>45801</v>
      </c>
      <c r="G30" s="43">
        <v>22561</v>
      </c>
      <c r="H30" s="19">
        <v>22563</v>
      </c>
      <c r="I30" s="488">
        <f t="shared" si="0"/>
        <v>100.00886485528125</v>
      </c>
      <c r="J30" s="11"/>
      <c r="K30" s="19"/>
      <c r="L30" s="11"/>
      <c r="M30" s="11"/>
      <c r="N30" s="11"/>
      <c r="O30" s="11"/>
      <c r="P30" s="11"/>
      <c r="Q30" s="11"/>
      <c r="R30" s="11"/>
    </row>
    <row r="31" spans="1:18" ht="12.75">
      <c r="A31" s="24"/>
      <c r="B31" s="50" t="s">
        <v>171</v>
      </c>
      <c r="C31" s="18" t="s">
        <v>207</v>
      </c>
      <c r="D31" s="42"/>
      <c r="E31" s="62">
        <v>12245</v>
      </c>
      <c r="F31" s="18">
        <v>14623</v>
      </c>
      <c r="G31" s="43">
        <v>6668</v>
      </c>
      <c r="H31" s="19">
        <v>6668</v>
      </c>
      <c r="I31" s="488">
        <f t="shared" si="0"/>
        <v>100</v>
      </c>
      <c r="J31" s="11"/>
      <c r="K31" s="19"/>
      <c r="L31" s="39"/>
      <c r="M31" s="11"/>
      <c r="N31" s="11"/>
      <c r="O31" s="11"/>
      <c r="P31" s="11"/>
      <c r="Q31" s="11"/>
      <c r="R31" s="11"/>
    </row>
    <row r="32" spans="1:18" ht="12.75">
      <c r="A32" s="24"/>
      <c r="B32" s="50" t="s">
        <v>178</v>
      </c>
      <c r="C32" s="393" t="s">
        <v>700</v>
      </c>
      <c r="D32" s="42"/>
      <c r="E32" s="62">
        <v>14685</v>
      </c>
      <c r="F32" s="18">
        <v>15822</v>
      </c>
      <c r="G32" s="43">
        <v>47172</v>
      </c>
      <c r="H32" s="19">
        <v>35358</v>
      </c>
      <c r="I32" s="488">
        <f t="shared" si="0"/>
        <v>74.95548206563215</v>
      </c>
      <c r="J32" s="11"/>
      <c r="K32" s="19"/>
      <c r="L32" s="11"/>
      <c r="M32" s="11"/>
      <c r="N32" s="11"/>
      <c r="O32" s="11"/>
      <c r="P32" s="11"/>
      <c r="Q32" s="11"/>
      <c r="R32" s="11"/>
    </row>
    <row r="33" spans="1:18" ht="12.75">
      <c r="A33" s="24"/>
      <c r="B33" s="50" t="s">
        <v>169</v>
      </c>
      <c r="C33" s="18" t="s">
        <v>172</v>
      </c>
      <c r="D33" s="42"/>
      <c r="E33" s="62">
        <v>16222</v>
      </c>
      <c r="F33" s="18">
        <v>17255</v>
      </c>
      <c r="G33" s="43">
        <v>17255</v>
      </c>
      <c r="H33" s="19">
        <v>16933</v>
      </c>
      <c r="I33" s="488">
        <f t="shared" si="0"/>
        <v>98.13387423935092</v>
      </c>
      <c r="J33" s="11"/>
      <c r="K33" s="19"/>
      <c r="L33" s="11"/>
      <c r="M33" s="11"/>
      <c r="N33" s="11"/>
      <c r="O33" s="11"/>
      <c r="P33" s="11"/>
      <c r="Q33" s="11"/>
      <c r="R33" s="11"/>
    </row>
    <row r="34" spans="1:18" ht="12.75">
      <c r="A34" s="24"/>
      <c r="B34" s="50" t="s">
        <v>175</v>
      </c>
      <c r="C34" s="18" t="s">
        <v>173</v>
      </c>
      <c r="D34" s="42"/>
      <c r="E34" s="62">
        <v>10240</v>
      </c>
      <c r="F34" s="18">
        <v>10845</v>
      </c>
      <c r="G34" s="43">
        <v>10845</v>
      </c>
      <c r="H34" s="19">
        <v>11317</v>
      </c>
      <c r="I34" s="488">
        <f t="shared" si="0"/>
        <v>104.35223605348088</v>
      </c>
      <c r="J34" s="11"/>
      <c r="K34" s="19"/>
      <c r="L34" s="11"/>
      <c r="M34" s="11"/>
      <c r="N34" s="11"/>
      <c r="O34" s="11"/>
      <c r="P34" s="11"/>
      <c r="Q34" s="11"/>
      <c r="R34" s="11"/>
    </row>
    <row r="35" spans="1:18" ht="12.75">
      <c r="A35" s="24"/>
      <c r="B35" s="50" t="s">
        <v>181</v>
      </c>
      <c r="C35" s="18" t="s">
        <v>174</v>
      </c>
      <c r="D35" s="42"/>
      <c r="E35" s="62">
        <v>2461</v>
      </c>
      <c r="F35" s="18">
        <v>1310</v>
      </c>
      <c r="G35" s="43">
        <v>2064</v>
      </c>
      <c r="H35" s="19">
        <v>2063</v>
      </c>
      <c r="I35" s="488">
        <f t="shared" si="0"/>
        <v>99.9515503875969</v>
      </c>
      <c r="J35" s="11"/>
      <c r="K35" s="19"/>
      <c r="L35" s="11"/>
      <c r="M35" s="11"/>
      <c r="N35" s="11"/>
      <c r="O35" s="11"/>
      <c r="P35" s="11"/>
      <c r="Q35" s="11"/>
      <c r="R35" s="11"/>
    </row>
    <row r="36" spans="1:18" ht="12.75">
      <c r="A36" s="24"/>
      <c r="B36" s="50" t="s">
        <v>170</v>
      </c>
      <c r="C36" s="18" t="s">
        <v>205</v>
      </c>
      <c r="D36" s="42"/>
      <c r="E36" s="62">
        <v>73546</v>
      </c>
      <c r="F36" s="18">
        <v>79675</v>
      </c>
      <c r="G36" s="43">
        <v>103675</v>
      </c>
      <c r="H36" s="19">
        <v>103678</v>
      </c>
      <c r="I36" s="488">
        <f t="shared" si="0"/>
        <v>100.00289365806607</v>
      </c>
      <c r="J36" s="11"/>
      <c r="K36" s="19"/>
      <c r="L36" s="11"/>
      <c r="M36" s="11"/>
      <c r="N36" s="11"/>
      <c r="O36" s="11"/>
      <c r="P36" s="11"/>
      <c r="Q36" s="11"/>
      <c r="R36" s="11"/>
    </row>
    <row r="37" spans="1:18" ht="12.75">
      <c r="A37" s="24"/>
      <c r="B37" s="50" t="s">
        <v>184</v>
      </c>
      <c r="C37" s="18" t="s">
        <v>451</v>
      </c>
      <c r="D37" s="42"/>
      <c r="E37" s="62">
        <v>40219</v>
      </c>
      <c r="F37" s="18">
        <v>37200</v>
      </c>
      <c r="G37" s="43">
        <v>37200</v>
      </c>
      <c r="H37" s="19">
        <v>40622</v>
      </c>
      <c r="I37" s="488">
        <f t="shared" si="0"/>
        <v>109.1989247311828</v>
      </c>
      <c r="J37" s="11"/>
      <c r="K37" s="19"/>
      <c r="L37" s="11"/>
      <c r="M37" s="11"/>
      <c r="N37" s="11"/>
      <c r="O37" s="11"/>
      <c r="P37" s="11"/>
      <c r="Q37" s="11"/>
      <c r="R37" s="11"/>
    </row>
    <row r="38" spans="1:18" ht="12.75">
      <c r="A38" s="24"/>
      <c r="B38" s="50" t="s">
        <v>176</v>
      </c>
      <c r="C38" s="18" t="s">
        <v>206</v>
      </c>
      <c r="D38" s="42"/>
      <c r="E38" s="62">
        <v>41196</v>
      </c>
      <c r="F38" s="18">
        <v>40000</v>
      </c>
      <c r="G38" s="43">
        <v>40000</v>
      </c>
      <c r="H38" s="19">
        <v>40229</v>
      </c>
      <c r="I38" s="488">
        <f t="shared" si="0"/>
        <v>100.57249999999999</v>
      </c>
      <c r="J38" s="11"/>
      <c r="K38" s="19"/>
      <c r="L38" s="11"/>
      <c r="M38" s="11"/>
      <c r="N38" s="11"/>
      <c r="O38" s="11"/>
      <c r="P38" s="11"/>
      <c r="Q38" s="11"/>
      <c r="R38" s="11"/>
    </row>
    <row r="39" spans="1:18" ht="12.75">
      <c r="A39" s="24"/>
      <c r="B39" s="50"/>
      <c r="C39" s="455" t="s">
        <v>701</v>
      </c>
      <c r="D39" s="42"/>
      <c r="E39" s="62">
        <v>485</v>
      </c>
      <c r="G39" s="43">
        <v>20</v>
      </c>
      <c r="H39" s="19">
        <v>20</v>
      </c>
      <c r="I39" s="488">
        <f t="shared" si="0"/>
        <v>100</v>
      </c>
      <c r="J39" s="11"/>
      <c r="K39" s="19"/>
      <c r="L39" s="11"/>
      <c r="M39" s="11"/>
      <c r="N39" s="11"/>
      <c r="O39" s="11"/>
      <c r="P39" s="11"/>
      <c r="Q39" s="11"/>
      <c r="R39" s="11"/>
    </row>
    <row r="40" spans="1:18" ht="12.75">
      <c r="A40" s="24"/>
      <c r="B40" s="50"/>
      <c r="C40" s="18" t="s">
        <v>660</v>
      </c>
      <c r="D40" s="42"/>
      <c r="E40" s="62">
        <v>995</v>
      </c>
      <c r="G40" s="43">
        <v>373</v>
      </c>
      <c r="H40" s="19">
        <v>373</v>
      </c>
      <c r="I40" s="488">
        <f t="shared" si="0"/>
        <v>100</v>
      </c>
      <c r="J40" s="11"/>
      <c r="K40" s="19"/>
      <c r="L40" s="11"/>
      <c r="M40" s="11"/>
      <c r="N40" s="11"/>
      <c r="O40" s="11"/>
      <c r="P40" s="11"/>
      <c r="Q40" s="11"/>
      <c r="R40" s="11"/>
    </row>
    <row r="41" spans="1:18" ht="13.5" thickBot="1">
      <c r="A41" s="33"/>
      <c r="B41" s="77"/>
      <c r="C41" s="34" t="s">
        <v>770</v>
      </c>
      <c r="D41" s="49"/>
      <c r="E41" s="79">
        <v>1</v>
      </c>
      <c r="F41" s="34"/>
      <c r="G41" s="54"/>
      <c r="H41" s="378"/>
      <c r="I41" s="533"/>
      <c r="J41" s="11"/>
      <c r="K41" s="19"/>
      <c r="L41" s="11"/>
      <c r="M41" s="11"/>
      <c r="N41" s="11"/>
      <c r="O41" s="11"/>
      <c r="P41" s="11"/>
      <c r="Q41" s="11"/>
      <c r="R41" s="11"/>
    </row>
    <row r="42" spans="1:18" ht="12.75">
      <c r="A42" s="24"/>
      <c r="B42" s="50"/>
      <c r="D42" s="42"/>
      <c r="E42" s="62"/>
      <c r="G42" s="43"/>
      <c r="I42" s="488"/>
      <c r="J42" s="11"/>
      <c r="K42" s="19"/>
      <c r="L42" s="11"/>
      <c r="M42" s="11"/>
      <c r="N42" s="11"/>
      <c r="O42" s="11"/>
      <c r="P42" s="11"/>
      <c r="Q42" s="11"/>
      <c r="R42" s="11"/>
    </row>
    <row r="43" spans="1:18" ht="12.75">
      <c r="A43" s="41" t="s">
        <v>496</v>
      </c>
      <c r="B43" s="452" t="s">
        <v>458</v>
      </c>
      <c r="C43" s="38"/>
      <c r="D43" s="490"/>
      <c r="E43" s="84">
        <f>SUM(E44:E62)</f>
        <v>1936276</v>
      </c>
      <c r="F43" s="39">
        <f>SUM(F44:F62)</f>
        <v>1997713</v>
      </c>
      <c r="G43" s="84">
        <f>SUM(G44:G62)</f>
        <v>2047446</v>
      </c>
      <c r="H43" s="39">
        <f>SUM(H44:H62)</f>
        <v>2047446</v>
      </c>
      <c r="I43" s="531">
        <f t="shared" si="0"/>
        <v>100</v>
      </c>
      <c r="J43" s="11"/>
      <c r="K43" s="39"/>
      <c r="L43" s="11"/>
      <c r="M43" s="11"/>
      <c r="N43" s="11"/>
      <c r="O43" s="11"/>
      <c r="P43" s="11"/>
      <c r="Q43" s="11"/>
      <c r="R43" s="11"/>
    </row>
    <row r="44" spans="1:18" ht="12.75">
      <c r="A44" s="24"/>
      <c r="B44" s="50" t="s">
        <v>362</v>
      </c>
      <c r="D44" s="42"/>
      <c r="E44" s="62"/>
      <c r="G44" s="43"/>
      <c r="I44" s="488"/>
      <c r="J44" s="11"/>
      <c r="K44" s="19"/>
      <c r="L44" s="11"/>
      <c r="M44" s="11"/>
      <c r="N44" s="11"/>
      <c r="O44" s="11"/>
      <c r="P44" s="11"/>
      <c r="Q44" s="11"/>
      <c r="R44" s="11"/>
    </row>
    <row r="45" spans="1:35" s="14" customFormat="1" ht="12.75">
      <c r="A45" s="24"/>
      <c r="B45" s="50"/>
      <c r="C45" s="18" t="s">
        <v>405</v>
      </c>
      <c r="D45" s="42"/>
      <c r="E45" s="62">
        <v>70305</v>
      </c>
      <c r="F45" s="18">
        <v>90000</v>
      </c>
      <c r="G45" s="43">
        <v>91186</v>
      </c>
      <c r="H45" s="19">
        <v>91186</v>
      </c>
      <c r="I45" s="488">
        <f t="shared" si="0"/>
        <v>100</v>
      </c>
      <c r="J45" s="11"/>
      <c r="K45" s="19"/>
      <c r="L45" s="11"/>
      <c r="M45" s="12"/>
      <c r="N45" s="12"/>
      <c r="O45" s="12"/>
      <c r="P45" s="12"/>
      <c r="Q45" s="12"/>
      <c r="R45" s="12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18" ht="12.75">
      <c r="A46" s="24"/>
      <c r="B46" s="50"/>
      <c r="C46" s="18" t="s">
        <v>357</v>
      </c>
      <c r="D46" s="42"/>
      <c r="E46" s="62">
        <v>14870</v>
      </c>
      <c r="F46" s="18">
        <v>17000</v>
      </c>
      <c r="G46" s="43">
        <v>17930</v>
      </c>
      <c r="H46" s="19">
        <v>17931</v>
      </c>
      <c r="I46" s="488">
        <f t="shared" si="0"/>
        <v>100.00557724484105</v>
      </c>
      <c r="J46" s="11"/>
      <c r="K46" s="19"/>
      <c r="L46" s="11"/>
      <c r="M46" s="11"/>
      <c r="N46" s="11"/>
      <c r="O46" s="11"/>
      <c r="P46" s="11"/>
      <c r="Q46" s="11"/>
      <c r="R46" s="11"/>
    </row>
    <row r="47" spans="1:35" s="5" customFormat="1" ht="12.75">
      <c r="A47" s="24"/>
      <c r="B47" s="50"/>
      <c r="C47" s="18" t="s">
        <v>360</v>
      </c>
      <c r="D47" s="42"/>
      <c r="E47" s="62">
        <v>54869</v>
      </c>
      <c r="F47" s="18">
        <v>65000</v>
      </c>
      <c r="G47" s="43">
        <v>71116</v>
      </c>
      <c r="H47" s="19">
        <v>71116</v>
      </c>
      <c r="I47" s="488">
        <f t="shared" si="0"/>
        <v>100</v>
      </c>
      <c r="J47" s="11"/>
      <c r="K47" s="19"/>
      <c r="L47" s="12"/>
      <c r="M47" s="39"/>
      <c r="N47" s="39"/>
      <c r="O47" s="39"/>
      <c r="P47" s="39"/>
      <c r="Q47" s="39"/>
      <c r="R47" s="3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18" ht="12.75">
      <c r="A48" s="24"/>
      <c r="B48" s="50"/>
      <c r="C48" s="18" t="s">
        <v>358</v>
      </c>
      <c r="D48" s="42"/>
      <c r="E48" s="62">
        <v>1148</v>
      </c>
      <c r="F48" s="18">
        <v>1000</v>
      </c>
      <c r="G48" s="43">
        <v>1162</v>
      </c>
      <c r="H48" s="19">
        <v>1162</v>
      </c>
      <c r="I48" s="488">
        <f t="shared" si="0"/>
        <v>100</v>
      </c>
      <c r="J48" s="11"/>
      <c r="K48" s="19"/>
      <c r="L48" s="11"/>
      <c r="M48" s="11"/>
      <c r="N48" s="11"/>
      <c r="O48" s="11"/>
      <c r="P48" s="11"/>
      <c r="Q48" s="11"/>
      <c r="R48" s="11"/>
    </row>
    <row r="49" spans="1:18" ht="12.75">
      <c r="A49" s="24"/>
      <c r="B49" s="50"/>
      <c r="C49" s="18" t="s">
        <v>336</v>
      </c>
      <c r="D49" s="42"/>
      <c r="E49" s="62">
        <v>453102</v>
      </c>
      <c r="F49" s="18">
        <v>460000</v>
      </c>
      <c r="G49" s="43">
        <v>463999</v>
      </c>
      <c r="H49" s="19">
        <v>463999</v>
      </c>
      <c r="I49" s="488">
        <f t="shared" si="0"/>
        <v>100</v>
      </c>
      <c r="J49" s="11"/>
      <c r="K49" s="19"/>
      <c r="L49" s="39"/>
      <c r="M49" s="11"/>
      <c r="N49" s="11"/>
      <c r="O49" s="11"/>
      <c r="P49" s="11"/>
      <c r="Q49" s="11"/>
      <c r="R49" s="11"/>
    </row>
    <row r="50" spans="1:18" ht="12.75">
      <c r="A50" s="24"/>
      <c r="B50" s="50" t="s">
        <v>361</v>
      </c>
      <c r="D50" s="42"/>
      <c r="E50" s="62"/>
      <c r="G50" s="43"/>
      <c r="I50" s="488"/>
      <c r="J50" s="11"/>
      <c r="K50" s="19"/>
      <c r="L50" s="11"/>
      <c r="M50" s="11"/>
      <c r="N50" s="11"/>
      <c r="O50" s="11"/>
      <c r="P50" s="11"/>
      <c r="Q50" s="11"/>
      <c r="R50" s="11"/>
    </row>
    <row r="51" spans="1:18" ht="12.75">
      <c r="A51" s="24"/>
      <c r="B51" s="50"/>
      <c r="C51" s="18" t="s">
        <v>359</v>
      </c>
      <c r="D51" s="42"/>
      <c r="E51" s="62">
        <v>7977</v>
      </c>
      <c r="F51" s="18">
        <v>10000</v>
      </c>
      <c r="G51" s="43">
        <v>9609</v>
      </c>
      <c r="H51" s="19">
        <v>9609</v>
      </c>
      <c r="I51" s="488">
        <f t="shared" si="0"/>
        <v>100</v>
      </c>
      <c r="J51" s="11"/>
      <c r="K51" s="19"/>
      <c r="L51" s="11"/>
      <c r="M51" s="11"/>
      <c r="N51" s="11"/>
      <c r="O51" s="11"/>
      <c r="P51" s="11"/>
      <c r="Q51" s="11"/>
      <c r="R51" s="11"/>
    </row>
    <row r="52" spans="1:18" ht="12.75">
      <c r="A52" s="24"/>
      <c r="B52" s="50"/>
      <c r="C52" s="18" t="s">
        <v>417</v>
      </c>
      <c r="D52" s="42"/>
      <c r="E52" s="62">
        <v>170273</v>
      </c>
      <c r="F52" s="18">
        <v>164477</v>
      </c>
      <c r="G52" s="43">
        <v>164477</v>
      </c>
      <c r="H52" s="19">
        <v>164477</v>
      </c>
      <c r="I52" s="488">
        <f t="shared" si="0"/>
        <v>100</v>
      </c>
      <c r="J52" s="11"/>
      <c r="K52" s="19"/>
      <c r="L52" s="11"/>
      <c r="M52" s="11"/>
      <c r="N52" s="11"/>
      <c r="O52" s="11"/>
      <c r="P52" s="11"/>
      <c r="Q52" s="11"/>
      <c r="R52" s="11"/>
    </row>
    <row r="53" spans="1:18" ht="12.75">
      <c r="A53" s="24"/>
      <c r="B53" s="50"/>
      <c r="C53" s="18" t="s">
        <v>363</v>
      </c>
      <c r="D53" s="42"/>
      <c r="E53" s="62">
        <v>447218</v>
      </c>
      <c r="F53" s="18">
        <v>456332</v>
      </c>
      <c r="G53" s="43">
        <v>419620</v>
      </c>
      <c r="H53" s="19">
        <v>419620</v>
      </c>
      <c r="I53" s="488">
        <f t="shared" si="0"/>
        <v>100</v>
      </c>
      <c r="J53" s="11"/>
      <c r="K53" s="19"/>
      <c r="L53" s="11"/>
      <c r="M53" s="11"/>
      <c r="N53" s="11"/>
      <c r="O53" s="11"/>
      <c r="P53" s="11"/>
      <c r="Q53" s="11"/>
      <c r="R53" s="11"/>
    </row>
    <row r="54" spans="1:18" ht="12.75">
      <c r="A54" s="24"/>
      <c r="B54" s="50"/>
      <c r="C54" s="18" t="s">
        <v>416</v>
      </c>
      <c r="D54" s="42"/>
      <c r="E54" s="62">
        <v>353771</v>
      </c>
      <c r="F54" s="18">
        <v>350441</v>
      </c>
      <c r="G54" s="43">
        <v>348446</v>
      </c>
      <c r="H54" s="19">
        <v>348446</v>
      </c>
      <c r="I54" s="488">
        <f t="shared" si="0"/>
        <v>100</v>
      </c>
      <c r="J54" s="11"/>
      <c r="K54" s="19"/>
      <c r="L54" s="11"/>
      <c r="M54" s="11"/>
      <c r="N54" s="11"/>
      <c r="O54" s="11"/>
      <c r="P54" s="11"/>
      <c r="Q54" s="11"/>
      <c r="R54" s="11"/>
    </row>
    <row r="55" spans="1:18" ht="12.75">
      <c r="A55" s="24"/>
      <c r="B55" s="50"/>
      <c r="C55" s="18" t="s">
        <v>446</v>
      </c>
      <c r="D55" s="42"/>
      <c r="E55" s="62">
        <v>220245</v>
      </c>
      <c r="F55" s="18">
        <v>221286</v>
      </c>
      <c r="G55" s="43">
        <v>221286</v>
      </c>
      <c r="H55" s="19">
        <v>221286</v>
      </c>
      <c r="I55" s="488">
        <f t="shared" si="0"/>
        <v>100</v>
      </c>
      <c r="J55" s="11"/>
      <c r="K55" s="19"/>
      <c r="L55" s="11"/>
      <c r="M55" s="11"/>
      <c r="N55" s="11"/>
      <c r="O55" s="11"/>
      <c r="P55" s="11"/>
      <c r="Q55" s="11"/>
      <c r="R55" s="11"/>
    </row>
    <row r="56" spans="1:18" ht="12.75">
      <c r="A56" s="24"/>
      <c r="B56" s="50"/>
      <c r="C56" s="18" t="s">
        <v>784</v>
      </c>
      <c r="D56" s="42"/>
      <c r="E56" s="62"/>
      <c r="F56" s="18">
        <v>6954</v>
      </c>
      <c r="G56" s="43">
        <v>82475</v>
      </c>
      <c r="H56" s="19">
        <v>82475</v>
      </c>
      <c r="I56" s="488">
        <f t="shared" si="0"/>
        <v>100</v>
      </c>
      <c r="J56" s="11"/>
      <c r="K56" s="19"/>
      <c r="L56" s="11"/>
      <c r="M56" s="11"/>
      <c r="N56" s="11"/>
      <c r="O56" s="11"/>
      <c r="P56" s="11"/>
      <c r="Q56" s="11"/>
      <c r="R56" s="11"/>
    </row>
    <row r="57" spans="1:18" ht="12.75">
      <c r="A57" s="24"/>
      <c r="B57" s="50"/>
      <c r="C57" s="18" t="s">
        <v>337</v>
      </c>
      <c r="D57" s="42"/>
      <c r="E57" s="62">
        <v>126014</v>
      </c>
      <c r="F57" s="18">
        <v>140000</v>
      </c>
      <c r="G57" s="43">
        <v>140780</v>
      </c>
      <c r="H57" s="19">
        <v>140780</v>
      </c>
      <c r="I57" s="488">
        <f t="shared" si="0"/>
        <v>100</v>
      </c>
      <c r="J57" s="11"/>
      <c r="K57" s="19"/>
      <c r="L57" s="11"/>
      <c r="M57" s="11"/>
      <c r="N57" s="11"/>
      <c r="O57" s="11"/>
      <c r="P57" s="11"/>
      <c r="Q57" s="11"/>
      <c r="R57" s="11"/>
    </row>
    <row r="58" spans="1:18" ht="12.75">
      <c r="A58" s="24"/>
      <c r="B58" s="50"/>
      <c r="C58" s="18" t="s">
        <v>785</v>
      </c>
      <c r="D58" s="42"/>
      <c r="E58" s="62">
        <v>339</v>
      </c>
      <c r="G58" s="43">
        <v>144</v>
      </c>
      <c r="H58" s="19">
        <v>144</v>
      </c>
      <c r="I58" s="488">
        <f t="shared" si="0"/>
        <v>100</v>
      </c>
      <c r="J58" s="11"/>
      <c r="K58" s="19"/>
      <c r="L58" s="11"/>
      <c r="M58" s="11"/>
      <c r="N58" s="11"/>
      <c r="O58" s="11"/>
      <c r="P58" s="11"/>
      <c r="Q58" s="11"/>
      <c r="R58" s="11"/>
    </row>
    <row r="59" spans="1:18" ht="12.75">
      <c r="A59" s="24"/>
      <c r="B59" s="50"/>
      <c r="C59" s="18" t="s">
        <v>600</v>
      </c>
      <c r="D59" s="42"/>
      <c r="E59" s="62">
        <v>253</v>
      </c>
      <c r="G59" s="43">
        <v>636</v>
      </c>
      <c r="H59" s="19">
        <v>636</v>
      </c>
      <c r="I59" s="488">
        <f t="shared" si="0"/>
        <v>100</v>
      </c>
      <c r="J59" s="11"/>
      <c r="K59" s="19"/>
      <c r="L59" s="11"/>
      <c r="M59" s="11"/>
      <c r="N59" s="11"/>
      <c r="O59" s="11"/>
      <c r="P59" s="11"/>
      <c r="Q59" s="11"/>
      <c r="R59" s="11"/>
    </row>
    <row r="60" spans="1:18" ht="12.75">
      <c r="A60" s="24"/>
      <c r="B60" s="50" t="s">
        <v>786</v>
      </c>
      <c r="D60" s="42"/>
      <c r="E60" s="62"/>
      <c r="G60" s="43"/>
      <c r="I60" s="488"/>
      <c r="J60" s="11"/>
      <c r="K60" s="19"/>
      <c r="L60" s="11"/>
      <c r="M60" s="11"/>
      <c r="N60" s="11"/>
      <c r="O60" s="11"/>
      <c r="P60" s="11"/>
      <c r="Q60" s="11"/>
      <c r="R60" s="11"/>
    </row>
    <row r="61" spans="1:18" ht="12.75">
      <c r="A61" s="24"/>
      <c r="B61" s="50"/>
      <c r="C61" s="18" t="s">
        <v>364</v>
      </c>
      <c r="D61" s="42"/>
      <c r="E61" s="62">
        <v>3575</v>
      </c>
      <c r="F61" s="18">
        <v>3000</v>
      </c>
      <c r="G61" s="43">
        <v>3002</v>
      </c>
      <c r="H61" s="19">
        <v>3001</v>
      </c>
      <c r="I61" s="488">
        <f t="shared" si="0"/>
        <v>99.96668887408394</v>
      </c>
      <c r="J61" s="11"/>
      <c r="K61" s="19"/>
      <c r="L61" s="11"/>
      <c r="M61" s="11"/>
      <c r="N61" s="11"/>
      <c r="O61" s="11"/>
      <c r="P61" s="11"/>
      <c r="Q61" s="11"/>
      <c r="R61" s="11"/>
    </row>
    <row r="62" spans="1:18" ht="12.75">
      <c r="A62" s="24"/>
      <c r="B62" s="50"/>
      <c r="C62" s="18" t="s">
        <v>365</v>
      </c>
      <c r="D62" s="42"/>
      <c r="E62" s="62">
        <v>12317</v>
      </c>
      <c r="F62" s="18">
        <v>12223</v>
      </c>
      <c r="G62" s="43">
        <v>11578</v>
      </c>
      <c r="H62" s="19">
        <v>11578</v>
      </c>
      <c r="I62" s="488">
        <f t="shared" si="0"/>
        <v>100</v>
      </c>
      <c r="J62" s="11"/>
      <c r="K62" s="19"/>
      <c r="L62" s="11"/>
      <c r="M62" s="11"/>
      <c r="N62" s="11"/>
      <c r="O62" s="11"/>
      <c r="P62" s="11"/>
      <c r="Q62" s="11"/>
      <c r="R62" s="11"/>
    </row>
    <row r="63" spans="1:18" ht="12.75">
      <c r="A63" s="24"/>
      <c r="B63" s="50"/>
      <c r="D63" s="42"/>
      <c r="E63" s="62"/>
      <c r="G63" s="43"/>
      <c r="I63" s="488"/>
      <c r="J63" s="11"/>
      <c r="K63" s="19"/>
      <c r="L63" s="11"/>
      <c r="M63" s="11"/>
      <c r="N63" s="11"/>
      <c r="O63" s="11"/>
      <c r="P63" s="11"/>
      <c r="Q63" s="11"/>
      <c r="R63" s="11"/>
    </row>
    <row r="64" spans="1:18" ht="12.75">
      <c r="A64" s="41" t="s">
        <v>366</v>
      </c>
      <c r="B64" s="452"/>
      <c r="C64" s="38"/>
      <c r="D64" s="490"/>
      <c r="E64" s="347"/>
      <c r="F64" s="38"/>
      <c r="G64" s="43"/>
      <c r="I64" s="488"/>
      <c r="J64" s="11"/>
      <c r="K64" s="19"/>
      <c r="L64" s="11"/>
      <c r="M64" s="11"/>
      <c r="N64" s="11"/>
      <c r="O64" s="11"/>
      <c r="P64" s="11"/>
      <c r="Q64" s="11"/>
      <c r="R64" s="11"/>
    </row>
    <row r="65" spans="1:18" s="1" customFormat="1" ht="12.75">
      <c r="A65" s="41" t="s">
        <v>497</v>
      </c>
      <c r="B65" s="452" t="s">
        <v>461</v>
      </c>
      <c r="C65" s="38"/>
      <c r="D65" s="490"/>
      <c r="E65" s="84">
        <f>SUM(E67:E73)</f>
        <v>920364</v>
      </c>
      <c r="F65" s="39">
        <f>SUM(F67:F73)</f>
        <v>730896</v>
      </c>
      <c r="G65" s="84">
        <f>SUM(G67:G73)</f>
        <v>1089701</v>
      </c>
      <c r="H65" s="39">
        <f>SUM(H67:H73)</f>
        <v>1089701</v>
      </c>
      <c r="I65" s="531">
        <f t="shared" si="0"/>
        <v>100</v>
      </c>
      <c r="J65" s="39"/>
      <c r="K65" s="39"/>
      <c r="L65" s="11"/>
      <c r="M65" s="11"/>
      <c r="N65" s="11"/>
      <c r="O65" s="11"/>
      <c r="P65" s="11"/>
      <c r="Q65" s="11"/>
      <c r="R65" s="11"/>
    </row>
    <row r="66" spans="1:35" s="5" customFormat="1" ht="12.75">
      <c r="A66" s="41"/>
      <c r="B66" s="50" t="s">
        <v>455</v>
      </c>
      <c r="C66" s="38"/>
      <c r="D66" s="490"/>
      <c r="E66" s="347"/>
      <c r="F66" s="38"/>
      <c r="G66" s="43"/>
      <c r="H66" s="19"/>
      <c r="I66" s="488"/>
      <c r="J66" s="11"/>
      <c r="K66" s="19"/>
      <c r="L66" s="11"/>
      <c r="M66" s="11"/>
      <c r="N66" s="11"/>
      <c r="O66" s="11"/>
      <c r="P66" s="11"/>
      <c r="Q66" s="11"/>
      <c r="R66" s="11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s="5" customFormat="1" ht="12.75">
      <c r="A67" s="24"/>
      <c r="B67" s="50"/>
      <c r="C67" s="18" t="s">
        <v>787</v>
      </c>
      <c r="D67" s="42"/>
      <c r="E67" s="62">
        <v>736113</v>
      </c>
      <c r="F67" s="18">
        <v>717745</v>
      </c>
      <c r="G67" s="43">
        <v>707842</v>
      </c>
      <c r="H67" s="19">
        <v>707842</v>
      </c>
      <c r="I67" s="488">
        <f t="shared" si="0"/>
        <v>100</v>
      </c>
      <c r="J67" s="11"/>
      <c r="K67" s="19"/>
      <c r="L67" s="11"/>
      <c r="M67" s="39"/>
      <c r="N67" s="39"/>
      <c r="O67" s="39"/>
      <c r="P67" s="39"/>
      <c r="Q67" s="39"/>
      <c r="R67" s="39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5" customFormat="1" ht="12.75">
      <c r="A68" s="24"/>
      <c r="B68" s="456" t="s">
        <v>454</v>
      </c>
      <c r="C68" s="18"/>
      <c r="D68" s="42"/>
      <c r="E68" s="62"/>
      <c r="F68" s="18"/>
      <c r="G68" s="43"/>
      <c r="H68" s="19"/>
      <c r="I68" s="488"/>
      <c r="J68" s="11"/>
      <c r="K68" s="19"/>
      <c r="L68" s="11"/>
      <c r="M68" s="11"/>
      <c r="N68" s="11"/>
      <c r="O68" s="11"/>
      <c r="P68" s="11"/>
      <c r="Q68" s="11"/>
      <c r="R68" s="11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18" ht="12.75">
      <c r="A69" s="24"/>
      <c r="B69" s="50"/>
      <c r="C69" s="18" t="s">
        <v>452</v>
      </c>
      <c r="D69" s="42"/>
      <c r="E69" s="62">
        <v>9057</v>
      </c>
      <c r="F69" s="18">
        <v>9960</v>
      </c>
      <c r="G69" s="43">
        <v>9925</v>
      </c>
      <c r="H69" s="19">
        <v>9925</v>
      </c>
      <c r="I69" s="488">
        <f t="shared" si="0"/>
        <v>100</v>
      </c>
      <c r="J69" s="11"/>
      <c r="K69" s="19"/>
      <c r="L69" s="39"/>
      <c r="M69" s="11"/>
      <c r="N69" s="11"/>
      <c r="O69" s="11"/>
      <c r="P69" s="11"/>
      <c r="Q69" s="11"/>
      <c r="R69" s="11"/>
    </row>
    <row r="70" spans="1:18" ht="12.75">
      <c r="A70" s="24"/>
      <c r="B70" s="50"/>
      <c r="C70" s="18" t="s">
        <v>768</v>
      </c>
      <c r="D70" s="42"/>
      <c r="E70" s="62">
        <v>105599</v>
      </c>
      <c r="F70" s="18">
        <v>3191</v>
      </c>
      <c r="G70" s="43">
        <v>37937</v>
      </c>
      <c r="H70" s="19">
        <v>37937</v>
      </c>
      <c r="I70" s="488">
        <f t="shared" si="0"/>
        <v>100</v>
      </c>
      <c r="J70" s="11"/>
      <c r="K70" s="19"/>
      <c r="L70" s="11"/>
      <c r="M70" s="11"/>
      <c r="N70" s="11"/>
      <c r="O70" s="11"/>
      <c r="P70" s="11"/>
      <c r="Q70" s="11"/>
      <c r="R70" s="11"/>
    </row>
    <row r="71" spans="1:18" ht="12.75">
      <c r="A71" s="24"/>
      <c r="B71" s="50"/>
      <c r="C71" s="18" t="s">
        <v>788</v>
      </c>
      <c r="D71" s="42"/>
      <c r="E71" s="62">
        <v>37877</v>
      </c>
      <c r="G71" s="43">
        <v>292477</v>
      </c>
      <c r="H71" s="19">
        <v>292477</v>
      </c>
      <c r="I71" s="488">
        <f t="shared" si="0"/>
        <v>100</v>
      </c>
      <c r="J71" s="11"/>
      <c r="K71" s="19"/>
      <c r="L71" s="11"/>
      <c r="M71" s="11"/>
      <c r="N71" s="11"/>
      <c r="O71" s="11"/>
      <c r="P71" s="11"/>
      <c r="Q71" s="11"/>
      <c r="R71" s="11"/>
    </row>
    <row r="72" spans="1:18" ht="12.75">
      <c r="A72" s="24"/>
      <c r="B72" s="50"/>
      <c r="C72" s="18" t="s">
        <v>789</v>
      </c>
      <c r="D72" s="42"/>
      <c r="E72" s="62">
        <v>25036</v>
      </c>
      <c r="G72" s="43">
        <v>39000</v>
      </c>
      <c r="H72" s="19">
        <v>39000</v>
      </c>
      <c r="I72" s="488">
        <f t="shared" si="0"/>
        <v>100</v>
      </c>
      <c r="J72" s="11"/>
      <c r="K72" s="19"/>
      <c r="L72" s="11"/>
      <c r="M72" s="11"/>
      <c r="N72" s="11"/>
      <c r="O72" s="11"/>
      <c r="P72" s="11"/>
      <c r="Q72" s="11"/>
      <c r="R72" s="11"/>
    </row>
    <row r="73" spans="1:18" ht="12.75">
      <c r="A73" s="24"/>
      <c r="B73" s="50"/>
      <c r="C73" s="18" t="s">
        <v>790</v>
      </c>
      <c r="D73" s="42"/>
      <c r="E73" s="62">
        <v>6682</v>
      </c>
      <c r="G73" s="43">
        <v>2520</v>
      </c>
      <c r="H73" s="19">
        <v>2520</v>
      </c>
      <c r="I73" s="488">
        <f t="shared" si="0"/>
        <v>100</v>
      </c>
      <c r="J73" s="11"/>
      <c r="K73" s="19"/>
      <c r="L73" s="11"/>
      <c r="M73" s="11"/>
      <c r="N73" s="11"/>
      <c r="O73" s="11"/>
      <c r="P73" s="11"/>
      <c r="Q73" s="11"/>
      <c r="R73" s="11"/>
    </row>
    <row r="74" spans="1:18" ht="12.75">
      <c r="A74" s="24"/>
      <c r="B74" s="50"/>
      <c r="D74" s="42"/>
      <c r="E74" s="62"/>
      <c r="G74" s="43"/>
      <c r="I74" s="488"/>
      <c r="J74" s="11"/>
      <c r="K74" s="19"/>
      <c r="L74" s="11"/>
      <c r="M74" s="11"/>
      <c r="N74" s="11"/>
      <c r="O74" s="11"/>
      <c r="P74" s="11"/>
      <c r="Q74" s="11"/>
      <c r="R74" s="11"/>
    </row>
    <row r="75" spans="1:18" ht="12.75">
      <c r="A75" s="41"/>
      <c r="B75" s="452" t="s">
        <v>462</v>
      </c>
      <c r="C75" s="53"/>
      <c r="D75" s="346"/>
      <c r="E75" s="457">
        <f>SUM(E76:E80)</f>
        <v>790235</v>
      </c>
      <c r="F75" s="73">
        <f>SUM(F76:F80)</f>
        <v>445048</v>
      </c>
      <c r="G75" s="457">
        <f>SUM(G76:G80)</f>
        <v>546611</v>
      </c>
      <c r="H75" s="73">
        <f>SUM(H76:H80)</f>
        <v>434532</v>
      </c>
      <c r="I75" s="531">
        <f t="shared" si="0"/>
        <v>79.49565596008861</v>
      </c>
      <c r="J75" s="11"/>
      <c r="K75" s="73"/>
      <c r="L75" s="11"/>
      <c r="M75" s="11"/>
      <c r="N75" s="11"/>
      <c r="O75" s="11"/>
      <c r="P75" s="11"/>
      <c r="Q75" s="11"/>
      <c r="R75" s="11"/>
    </row>
    <row r="76" spans="1:18" ht="12.75">
      <c r="A76" s="24"/>
      <c r="B76" s="458"/>
      <c r="C76" s="18" t="s">
        <v>424</v>
      </c>
      <c r="D76" s="42"/>
      <c r="E76" s="62">
        <v>661114</v>
      </c>
      <c r="F76" s="18">
        <v>411847</v>
      </c>
      <c r="G76" s="43">
        <v>474606</v>
      </c>
      <c r="H76" s="19">
        <v>394087</v>
      </c>
      <c r="I76" s="488">
        <f aca="true" t="shared" si="1" ref="I76:I137">H76/G76*100</f>
        <v>83.03455919225632</v>
      </c>
      <c r="J76" s="11"/>
      <c r="K76" s="19"/>
      <c r="L76" s="11"/>
      <c r="M76" s="11"/>
      <c r="N76" s="11"/>
      <c r="O76" s="11"/>
      <c r="P76" s="11"/>
      <c r="Q76" s="11"/>
      <c r="R76" s="11"/>
    </row>
    <row r="77" spans="1:18" ht="12.75">
      <c r="A77" s="24"/>
      <c r="B77" s="458"/>
      <c r="C77" s="21" t="s">
        <v>339</v>
      </c>
      <c r="D77" s="42"/>
      <c r="E77" s="62">
        <v>54325</v>
      </c>
      <c r="F77" s="18">
        <v>26225</v>
      </c>
      <c r="G77" s="43">
        <v>46582</v>
      </c>
      <c r="H77" s="19">
        <v>26013</v>
      </c>
      <c r="I77" s="488">
        <f t="shared" si="1"/>
        <v>55.84345884676485</v>
      </c>
      <c r="J77" s="11"/>
      <c r="K77" s="19"/>
      <c r="L77" s="11"/>
      <c r="M77" s="11"/>
      <c r="N77" s="11"/>
      <c r="O77" s="11"/>
      <c r="P77" s="11"/>
      <c r="Q77" s="11"/>
      <c r="R77" s="11"/>
    </row>
    <row r="78" spans="1:18" ht="12.75">
      <c r="A78" s="24"/>
      <c r="B78" s="458"/>
      <c r="C78" s="21" t="s">
        <v>704</v>
      </c>
      <c r="D78" s="42"/>
      <c r="E78" s="62">
        <v>13520</v>
      </c>
      <c r="F78" s="18">
        <v>6976</v>
      </c>
      <c r="G78" s="43">
        <v>25423</v>
      </c>
      <c r="H78" s="19">
        <v>14432</v>
      </c>
      <c r="I78" s="488">
        <f t="shared" si="1"/>
        <v>56.76749400149471</v>
      </c>
      <c r="J78" s="11"/>
      <c r="K78" s="19"/>
      <c r="L78" s="11"/>
      <c r="M78" s="11"/>
      <c r="N78" s="11"/>
      <c r="O78" s="11"/>
      <c r="P78" s="11"/>
      <c r="Q78" s="11"/>
      <c r="R78" s="11"/>
    </row>
    <row r="79" spans="1:18" ht="12.75">
      <c r="A79" s="24"/>
      <c r="B79" s="458"/>
      <c r="C79" s="21" t="s">
        <v>151</v>
      </c>
      <c r="D79" s="42"/>
      <c r="E79" s="62">
        <v>61276</v>
      </c>
      <c r="G79" s="43"/>
      <c r="I79" s="488"/>
      <c r="J79" s="11"/>
      <c r="K79" s="19"/>
      <c r="L79" s="11"/>
      <c r="M79" s="11"/>
      <c r="N79" s="11"/>
      <c r="O79" s="11"/>
      <c r="P79" s="11"/>
      <c r="Q79" s="11"/>
      <c r="R79" s="11"/>
    </row>
    <row r="80" spans="1:18" ht="13.5" thickBot="1">
      <c r="A80" s="334"/>
      <c r="B80" s="558"/>
      <c r="C80" s="335"/>
      <c r="D80" s="451"/>
      <c r="E80" s="559"/>
      <c r="F80" s="335"/>
      <c r="G80" s="54"/>
      <c r="H80" s="378"/>
      <c r="I80" s="533"/>
      <c r="J80" s="11"/>
      <c r="K80" s="19"/>
      <c r="L80" s="11"/>
      <c r="M80" s="11"/>
      <c r="N80" s="11"/>
      <c r="O80" s="11"/>
      <c r="P80" s="11"/>
      <c r="Q80" s="11"/>
      <c r="R80" s="11"/>
    </row>
    <row r="81" spans="1:18" s="2" customFormat="1" ht="12.75">
      <c r="A81" s="41" t="s">
        <v>498</v>
      </c>
      <c r="B81" s="452" t="s">
        <v>463</v>
      </c>
      <c r="C81" s="18"/>
      <c r="D81" s="42"/>
      <c r="E81" s="84">
        <f>SUM(E82:E86)</f>
        <v>301101</v>
      </c>
      <c r="F81" s="39">
        <f>SUM(F82:F86)</f>
        <v>180565</v>
      </c>
      <c r="G81" s="84">
        <f>SUM(G82:G86)</f>
        <v>210755</v>
      </c>
      <c r="H81" s="73">
        <f>SUM(H82:H86)</f>
        <v>210755</v>
      </c>
      <c r="I81" s="531">
        <f t="shared" si="1"/>
        <v>100</v>
      </c>
      <c r="J81" s="11"/>
      <c r="K81" s="73"/>
      <c r="L81" s="11"/>
      <c r="M81" s="11"/>
      <c r="N81" s="11"/>
      <c r="O81" s="11"/>
      <c r="P81" s="11"/>
      <c r="Q81" s="11"/>
      <c r="R81" s="11"/>
    </row>
    <row r="82" spans="1:18" s="2" customFormat="1" ht="12.75">
      <c r="A82" s="24"/>
      <c r="B82" s="50"/>
      <c r="C82" s="18" t="s">
        <v>375</v>
      </c>
      <c r="D82" s="42"/>
      <c r="E82" s="62">
        <v>32100</v>
      </c>
      <c r="F82" s="18">
        <v>38800</v>
      </c>
      <c r="G82" s="43">
        <v>38800</v>
      </c>
      <c r="H82" s="19">
        <v>38800</v>
      </c>
      <c r="I82" s="488">
        <f t="shared" si="1"/>
        <v>100</v>
      </c>
      <c r="J82" s="11"/>
      <c r="K82" s="19"/>
      <c r="L82" s="73"/>
      <c r="M82" s="11"/>
      <c r="N82" s="11"/>
      <c r="O82" s="11"/>
      <c r="P82" s="11"/>
      <c r="Q82" s="11"/>
      <c r="R82" s="11"/>
    </row>
    <row r="83" spans="1:18" s="2" customFormat="1" ht="12.75">
      <c r="A83" s="24"/>
      <c r="B83" s="50"/>
      <c r="C83" s="18" t="s">
        <v>598</v>
      </c>
      <c r="D83" s="42"/>
      <c r="E83" s="62">
        <v>31337</v>
      </c>
      <c r="F83" s="18">
        <v>31765</v>
      </c>
      <c r="G83" s="43">
        <v>29254</v>
      </c>
      <c r="H83" s="19">
        <v>29254</v>
      </c>
      <c r="I83" s="488">
        <f t="shared" si="1"/>
        <v>100</v>
      </c>
      <c r="J83" s="11"/>
      <c r="K83" s="19"/>
      <c r="L83" s="11"/>
      <c r="M83" s="11"/>
      <c r="N83" s="11"/>
      <c r="O83" s="11"/>
      <c r="P83" s="11"/>
      <c r="Q83" s="11"/>
      <c r="R83" s="11"/>
    </row>
    <row r="84" spans="1:18" s="2" customFormat="1" ht="12.75">
      <c r="A84" s="24"/>
      <c r="B84" s="50"/>
      <c r="C84" s="18" t="s">
        <v>791</v>
      </c>
      <c r="D84" s="42"/>
      <c r="E84" s="62">
        <v>230510</v>
      </c>
      <c r="F84" s="18">
        <v>110000</v>
      </c>
      <c r="G84" s="43">
        <v>140510</v>
      </c>
      <c r="H84" s="19">
        <v>140510</v>
      </c>
      <c r="I84" s="488">
        <f t="shared" si="1"/>
        <v>100</v>
      </c>
      <c r="J84" s="11"/>
      <c r="K84" s="19"/>
      <c r="L84" s="11"/>
      <c r="M84" s="11"/>
      <c r="N84" s="11"/>
      <c r="O84" s="11"/>
      <c r="P84" s="11"/>
      <c r="Q84" s="11"/>
      <c r="R84" s="11"/>
    </row>
    <row r="85" spans="1:18" s="2" customFormat="1" ht="12.75">
      <c r="A85" s="24"/>
      <c r="B85" s="50"/>
      <c r="C85" s="18" t="s">
        <v>792</v>
      </c>
      <c r="D85" s="42"/>
      <c r="E85" s="62">
        <v>7154</v>
      </c>
      <c r="F85" s="18"/>
      <c r="G85" s="43">
        <v>2191</v>
      </c>
      <c r="H85" s="19">
        <v>2191</v>
      </c>
      <c r="I85" s="488">
        <f t="shared" si="1"/>
        <v>100</v>
      </c>
      <c r="J85" s="11"/>
      <c r="K85" s="19"/>
      <c r="L85" s="11"/>
      <c r="M85" s="11"/>
      <c r="N85" s="11"/>
      <c r="O85" s="11"/>
      <c r="P85" s="11"/>
      <c r="Q85" s="11"/>
      <c r="R85" s="11"/>
    </row>
    <row r="86" spans="1:18" s="1" customFormat="1" ht="12.75">
      <c r="A86" s="24"/>
      <c r="B86" s="50"/>
      <c r="C86" s="18"/>
      <c r="D86" s="42"/>
      <c r="E86" s="62"/>
      <c r="F86" s="18"/>
      <c r="G86" s="43"/>
      <c r="H86" s="19"/>
      <c r="I86" s="488"/>
      <c r="J86" s="11"/>
      <c r="K86" s="19"/>
      <c r="L86" s="11"/>
      <c r="M86" s="11"/>
      <c r="N86" s="11"/>
      <c r="O86" s="11"/>
      <c r="P86" s="11"/>
      <c r="Q86" s="11"/>
      <c r="R86" s="11"/>
    </row>
    <row r="87" spans="1:18" ht="12.75">
      <c r="A87" s="41" t="s">
        <v>499</v>
      </c>
      <c r="B87" s="452" t="s">
        <v>459</v>
      </c>
      <c r="C87" s="38"/>
      <c r="D87" s="490"/>
      <c r="E87" s="84">
        <f>SUM(E88:E93)</f>
        <v>327507</v>
      </c>
      <c r="F87" s="39">
        <f>SUM(F88:F93)</f>
        <v>132119</v>
      </c>
      <c r="G87" s="84">
        <f>SUM(G88:G93)</f>
        <v>236998</v>
      </c>
      <c r="H87" s="39">
        <f>SUM(H88:H93)</f>
        <v>236467</v>
      </c>
      <c r="I87" s="531">
        <f t="shared" si="1"/>
        <v>99.77594747635001</v>
      </c>
      <c r="J87" s="11"/>
      <c r="K87" s="39"/>
      <c r="L87" s="11"/>
      <c r="M87" s="39"/>
      <c r="N87" s="39"/>
      <c r="O87" s="39"/>
      <c r="P87" s="39"/>
      <c r="Q87" s="39"/>
      <c r="R87" s="39"/>
    </row>
    <row r="88" spans="1:18" ht="12.75">
      <c r="A88" s="24"/>
      <c r="B88" s="50"/>
      <c r="C88" s="18" t="s">
        <v>376</v>
      </c>
      <c r="D88" s="42"/>
      <c r="E88" s="62">
        <v>3600</v>
      </c>
      <c r="F88" s="18">
        <v>2400</v>
      </c>
      <c r="G88" s="43">
        <v>2700</v>
      </c>
      <c r="H88" s="19">
        <v>2700</v>
      </c>
      <c r="I88" s="488">
        <f t="shared" si="1"/>
        <v>100</v>
      </c>
      <c r="J88" s="11"/>
      <c r="K88" s="19"/>
      <c r="L88" s="11"/>
      <c r="M88" s="11"/>
      <c r="N88" s="11"/>
      <c r="O88" s="11"/>
      <c r="P88" s="11"/>
      <c r="Q88" s="11"/>
      <c r="R88" s="11"/>
    </row>
    <row r="89" spans="1:18" ht="12.75">
      <c r="A89" s="24"/>
      <c r="B89" s="50"/>
      <c r="C89" s="18" t="s">
        <v>347</v>
      </c>
      <c r="D89" s="42"/>
      <c r="E89" s="62">
        <v>321475</v>
      </c>
      <c r="F89" s="18">
        <v>57305</v>
      </c>
      <c r="G89" s="43">
        <v>161897</v>
      </c>
      <c r="H89" s="19">
        <v>161405</v>
      </c>
      <c r="I89" s="488">
        <f t="shared" si="1"/>
        <v>99.69610307788285</v>
      </c>
      <c r="J89" s="11"/>
      <c r="K89" s="19"/>
      <c r="L89" s="39"/>
      <c r="M89" s="11"/>
      <c r="N89" s="11"/>
      <c r="O89" s="11"/>
      <c r="P89" s="11"/>
      <c r="Q89" s="11"/>
      <c r="R89" s="11"/>
    </row>
    <row r="90" spans="1:18" ht="12.75">
      <c r="A90" s="24"/>
      <c r="B90" s="50"/>
      <c r="C90" s="18" t="s">
        <v>793</v>
      </c>
      <c r="D90" s="42"/>
      <c r="E90" s="62"/>
      <c r="F90" s="18">
        <v>14562</v>
      </c>
      <c r="G90" s="43"/>
      <c r="H90" s="19">
        <v>0</v>
      </c>
      <c r="I90" s="488"/>
      <c r="J90" s="11"/>
      <c r="K90" s="19"/>
      <c r="L90" s="11"/>
      <c r="M90" s="11"/>
      <c r="N90" s="11"/>
      <c r="O90" s="11"/>
      <c r="P90" s="11"/>
      <c r="Q90" s="11"/>
      <c r="R90" s="11"/>
    </row>
    <row r="91" spans="1:18" ht="12.75">
      <c r="A91" s="24"/>
      <c r="B91" s="50"/>
      <c r="C91" s="18" t="s">
        <v>794</v>
      </c>
      <c r="D91" s="42"/>
      <c r="E91" s="62"/>
      <c r="F91" s="18">
        <v>56639</v>
      </c>
      <c r="G91" s="43">
        <v>71188</v>
      </c>
      <c r="H91" s="19">
        <v>71188</v>
      </c>
      <c r="I91" s="488">
        <f t="shared" si="1"/>
        <v>100</v>
      </c>
      <c r="J91" s="11"/>
      <c r="K91" s="19"/>
      <c r="L91" s="11"/>
      <c r="M91" s="11"/>
      <c r="N91" s="11"/>
      <c r="O91" s="11"/>
      <c r="P91" s="11"/>
      <c r="Q91" s="11"/>
      <c r="R91" s="11"/>
    </row>
    <row r="92" spans="1:18" ht="12.75">
      <c r="A92" s="24"/>
      <c r="B92" s="50"/>
      <c r="C92" s="18" t="s">
        <v>597</v>
      </c>
      <c r="D92" s="42"/>
      <c r="E92" s="62">
        <v>2432</v>
      </c>
      <c r="F92" s="18">
        <v>1213</v>
      </c>
      <c r="G92" s="43">
        <v>1213</v>
      </c>
      <c r="H92" s="19">
        <v>1174</v>
      </c>
      <c r="I92" s="488">
        <f t="shared" si="1"/>
        <v>96.7848309975268</v>
      </c>
      <c r="J92" s="11"/>
      <c r="K92" s="19"/>
      <c r="L92" s="11"/>
      <c r="M92" s="11"/>
      <c r="N92" s="11"/>
      <c r="O92" s="11"/>
      <c r="P92" s="11"/>
      <c r="Q92" s="11"/>
      <c r="R92" s="11"/>
    </row>
    <row r="93" spans="1:35" s="5" customFormat="1" ht="12.75">
      <c r="A93" s="24"/>
      <c r="B93" s="50"/>
      <c r="C93" s="18"/>
      <c r="D93" s="42"/>
      <c r="E93" s="62"/>
      <c r="F93" s="18"/>
      <c r="G93" s="43"/>
      <c r="H93" s="19"/>
      <c r="I93" s="488"/>
      <c r="J93" s="11"/>
      <c r="K93" s="19"/>
      <c r="L93" s="11"/>
      <c r="M93" s="11"/>
      <c r="N93" s="11"/>
      <c r="O93" s="11"/>
      <c r="P93" s="11"/>
      <c r="Q93" s="11"/>
      <c r="R93" s="11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s="5" customFormat="1" ht="12.75">
      <c r="A94" s="41" t="s">
        <v>499</v>
      </c>
      <c r="B94" s="452" t="s">
        <v>470</v>
      </c>
      <c r="C94" s="38"/>
      <c r="D94" s="490"/>
      <c r="E94" s="84">
        <f>E95</f>
        <v>301450</v>
      </c>
      <c r="F94" s="39">
        <f>F95</f>
        <v>0</v>
      </c>
      <c r="G94" s="84">
        <f>G95</f>
        <v>127490</v>
      </c>
      <c r="H94" s="39">
        <f>H95</f>
        <v>129631</v>
      </c>
      <c r="I94" s="531">
        <f t="shared" si="1"/>
        <v>101.67934739979607</v>
      </c>
      <c r="J94" s="12"/>
      <c r="K94" s="39"/>
      <c r="L94" s="11"/>
      <c r="M94" s="39"/>
      <c r="N94" s="39"/>
      <c r="O94" s="39"/>
      <c r="P94" s="39"/>
      <c r="Q94" s="39"/>
      <c r="R94" s="39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18" ht="12.75">
      <c r="A95" s="24"/>
      <c r="B95" s="50"/>
      <c r="C95" s="18" t="s">
        <v>795</v>
      </c>
      <c r="D95" s="42"/>
      <c r="E95" s="62">
        <v>301450</v>
      </c>
      <c r="G95" s="43">
        <v>127490</v>
      </c>
      <c r="H95" s="19">
        <v>129631</v>
      </c>
      <c r="I95" s="488">
        <f t="shared" si="1"/>
        <v>101.67934739979607</v>
      </c>
      <c r="J95" s="11"/>
      <c r="K95" s="19"/>
      <c r="L95" s="11"/>
      <c r="M95" s="11"/>
      <c r="N95" s="11"/>
      <c r="O95" s="11"/>
      <c r="P95" s="11"/>
      <c r="Q95" s="11"/>
      <c r="R95" s="11"/>
    </row>
    <row r="96" spans="1:18" ht="12.75">
      <c r="A96" s="24"/>
      <c r="B96" s="50"/>
      <c r="D96" s="42"/>
      <c r="E96" s="62"/>
      <c r="G96" s="43"/>
      <c r="I96" s="488"/>
      <c r="J96" s="11"/>
      <c r="K96" s="19"/>
      <c r="L96" s="39"/>
      <c r="M96" s="11"/>
      <c r="N96" s="11"/>
      <c r="O96" s="11"/>
      <c r="P96" s="11"/>
      <c r="Q96" s="11"/>
      <c r="R96" s="11"/>
    </row>
    <row r="97" spans="1:18" ht="12.75">
      <c r="A97" s="41"/>
      <c r="B97" s="452" t="s">
        <v>285</v>
      </c>
      <c r="C97" s="38"/>
      <c r="D97" s="490"/>
      <c r="E97" s="84">
        <f>E98+E99+E100</f>
        <v>2201</v>
      </c>
      <c r="F97" s="84">
        <f>F98+F99+F100</f>
        <v>2280</v>
      </c>
      <c r="G97" s="84">
        <f>G98+G99+G100</f>
        <v>2997</v>
      </c>
      <c r="H97" s="84">
        <f>H98+H99+H100</f>
        <v>2997</v>
      </c>
      <c r="I97" s="531">
        <f t="shared" si="1"/>
        <v>100</v>
      </c>
      <c r="J97" s="12"/>
      <c r="K97" s="39"/>
      <c r="L97" s="11"/>
      <c r="M97" s="11"/>
      <c r="N97" s="11"/>
      <c r="O97" s="11"/>
      <c r="P97" s="11"/>
      <c r="Q97" s="11"/>
      <c r="R97" s="11"/>
    </row>
    <row r="98" spans="1:18" ht="12.75">
      <c r="A98" s="24"/>
      <c r="B98" s="50"/>
      <c r="C98" s="18" t="s">
        <v>198</v>
      </c>
      <c r="D98" s="42"/>
      <c r="E98" s="62">
        <v>2201</v>
      </c>
      <c r="F98" s="18">
        <v>1140</v>
      </c>
      <c r="G98" s="43">
        <v>1265</v>
      </c>
      <c r="H98" s="19">
        <v>1265</v>
      </c>
      <c r="I98" s="488">
        <f t="shared" si="1"/>
        <v>100</v>
      </c>
      <c r="J98" s="11"/>
      <c r="K98" s="19"/>
      <c r="L98" s="11"/>
      <c r="M98" s="11"/>
      <c r="N98" s="11"/>
      <c r="O98" s="11"/>
      <c r="P98" s="11"/>
      <c r="Q98" s="11"/>
      <c r="R98" s="11"/>
    </row>
    <row r="99" spans="1:18" ht="12.75">
      <c r="A99" s="24"/>
      <c r="B99" s="50"/>
      <c r="C99" s="18" t="s">
        <v>200</v>
      </c>
      <c r="D99" s="42"/>
      <c r="E99" s="62"/>
      <c r="G99" s="43">
        <v>42</v>
      </c>
      <c r="H99" s="19">
        <v>42</v>
      </c>
      <c r="I99" s="488">
        <f t="shared" si="1"/>
        <v>100</v>
      </c>
      <c r="J99" s="11"/>
      <c r="K99" s="19"/>
      <c r="L99" s="11"/>
      <c r="M99" s="11"/>
      <c r="N99" s="11"/>
      <c r="O99" s="11"/>
      <c r="P99" s="11"/>
      <c r="Q99" s="11"/>
      <c r="R99" s="11"/>
    </row>
    <row r="100" spans="1:18" ht="12.75">
      <c r="A100" s="24"/>
      <c r="B100" s="50"/>
      <c r="C100" s="18" t="s">
        <v>199</v>
      </c>
      <c r="D100" s="42"/>
      <c r="E100" s="62"/>
      <c r="F100" s="18">
        <v>1140</v>
      </c>
      <c r="G100" s="43">
        <v>1690</v>
      </c>
      <c r="H100" s="19">
        <v>1690</v>
      </c>
      <c r="I100" s="488">
        <f t="shared" si="1"/>
        <v>100</v>
      </c>
      <c r="J100" s="11"/>
      <c r="K100" s="19"/>
      <c r="L100" s="11"/>
      <c r="M100" s="39"/>
      <c r="N100" s="39"/>
      <c r="O100" s="39"/>
      <c r="P100" s="39"/>
      <c r="Q100" s="39"/>
      <c r="R100" s="39"/>
    </row>
    <row r="101" spans="1:18" ht="12.75">
      <c r="A101" s="24"/>
      <c r="B101" s="50"/>
      <c r="D101" s="42"/>
      <c r="E101" s="62"/>
      <c r="G101" s="43"/>
      <c r="I101" s="488"/>
      <c r="J101" s="11"/>
      <c r="K101" s="19"/>
      <c r="L101" s="11"/>
      <c r="M101" s="11"/>
      <c r="N101" s="11"/>
      <c r="O101" s="11"/>
      <c r="P101" s="11"/>
      <c r="Q101" s="11"/>
      <c r="R101" s="11"/>
    </row>
    <row r="102" spans="1:18" ht="12.75">
      <c r="A102" s="41" t="s">
        <v>391</v>
      </c>
      <c r="B102" s="452" t="s">
        <v>460</v>
      </c>
      <c r="C102" s="38"/>
      <c r="D102" s="490"/>
      <c r="E102" s="84">
        <f>SUM(E103:E114)</f>
        <v>121761</v>
      </c>
      <c r="F102" s="39">
        <f>SUM(F103:F114)</f>
        <v>55299</v>
      </c>
      <c r="G102" s="84">
        <f>SUM(G103:G114)</f>
        <v>67607</v>
      </c>
      <c r="H102" s="39">
        <f>SUM(H103:H114)</f>
        <v>68799</v>
      </c>
      <c r="I102" s="531">
        <f t="shared" si="1"/>
        <v>101.76313103672696</v>
      </c>
      <c r="J102" s="11"/>
      <c r="K102" s="39"/>
      <c r="L102" s="39"/>
      <c r="M102" s="11"/>
      <c r="N102" s="11"/>
      <c r="O102" s="11"/>
      <c r="P102" s="11"/>
      <c r="Q102" s="11"/>
      <c r="R102" s="11"/>
    </row>
    <row r="103" spans="1:35" s="14" customFormat="1" ht="12.75">
      <c r="A103" s="24"/>
      <c r="B103" s="50" t="s">
        <v>167</v>
      </c>
      <c r="C103" s="18" t="s">
        <v>511</v>
      </c>
      <c r="D103" s="42"/>
      <c r="E103" s="62">
        <v>2546</v>
      </c>
      <c r="F103" s="18"/>
      <c r="G103" s="43">
        <v>1521</v>
      </c>
      <c r="H103" s="19">
        <v>1521</v>
      </c>
      <c r="I103" s="488">
        <f t="shared" si="1"/>
        <v>100</v>
      </c>
      <c r="J103" s="11"/>
      <c r="K103" s="19"/>
      <c r="L103" s="11"/>
      <c r="M103" s="12"/>
      <c r="N103" s="12"/>
      <c r="O103" s="12"/>
      <c r="P103" s="12"/>
      <c r="Q103" s="12"/>
      <c r="R103" s="12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18" ht="12.75">
      <c r="A104" s="24"/>
      <c r="B104" s="50"/>
      <c r="C104" s="18" t="s">
        <v>207</v>
      </c>
      <c r="D104" s="42"/>
      <c r="E104" s="62">
        <v>7772</v>
      </c>
      <c r="G104" s="43">
        <v>1387</v>
      </c>
      <c r="H104" s="19">
        <v>1387</v>
      </c>
      <c r="I104" s="488">
        <f t="shared" si="1"/>
        <v>100</v>
      </c>
      <c r="J104" s="11"/>
      <c r="K104" s="19"/>
      <c r="L104" s="11"/>
      <c r="M104" s="11"/>
      <c r="N104" s="11"/>
      <c r="O104" s="11"/>
      <c r="P104" s="11"/>
      <c r="Q104" s="11"/>
      <c r="R104" s="11"/>
    </row>
    <row r="105" spans="1:35" s="5" customFormat="1" ht="12.75">
      <c r="A105" s="24"/>
      <c r="B105" s="50"/>
      <c r="C105" s="393" t="s">
        <v>700</v>
      </c>
      <c r="D105" s="42"/>
      <c r="E105" s="62">
        <v>2348</v>
      </c>
      <c r="F105" s="18"/>
      <c r="G105" s="43">
        <v>5680</v>
      </c>
      <c r="H105" s="19">
        <v>6405</v>
      </c>
      <c r="I105" s="488">
        <f t="shared" si="1"/>
        <v>112.76408450704226</v>
      </c>
      <c r="J105" s="11"/>
      <c r="K105" s="19"/>
      <c r="L105" s="12"/>
      <c r="M105" s="39"/>
      <c r="N105" s="39"/>
      <c r="O105" s="39"/>
      <c r="P105" s="39"/>
      <c r="Q105" s="39"/>
      <c r="R105" s="39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s="6" customFormat="1" ht="12.75">
      <c r="A106" s="24"/>
      <c r="B106" s="50" t="s">
        <v>169</v>
      </c>
      <c r="C106" s="18" t="s">
        <v>172</v>
      </c>
      <c r="D106" s="42"/>
      <c r="E106" s="62">
        <v>1916</v>
      </c>
      <c r="F106" s="18"/>
      <c r="G106" s="43">
        <v>774</v>
      </c>
      <c r="H106" s="19">
        <v>774</v>
      </c>
      <c r="I106" s="488">
        <f t="shared" si="1"/>
        <v>100</v>
      </c>
      <c r="J106" s="11"/>
      <c r="K106" s="19"/>
      <c r="L106" s="11"/>
      <c r="M106" s="19"/>
      <c r="N106" s="19"/>
      <c r="O106" s="19"/>
      <c r="P106" s="19"/>
      <c r="Q106" s="19"/>
      <c r="R106" s="19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6" customFormat="1" ht="12.75">
      <c r="A107" s="24"/>
      <c r="B107" s="50" t="s">
        <v>175</v>
      </c>
      <c r="C107" s="18" t="s">
        <v>173</v>
      </c>
      <c r="D107" s="42"/>
      <c r="E107" s="62">
        <v>1232</v>
      </c>
      <c r="F107" s="18"/>
      <c r="G107" s="43">
        <v>509</v>
      </c>
      <c r="H107" s="19">
        <v>660</v>
      </c>
      <c r="I107" s="488">
        <f t="shared" si="1"/>
        <v>129.66601178781926</v>
      </c>
      <c r="J107" s="11"/>
      <c r="K107" s="19"/>
      <c r="L107" s="39"/>
      <c r="M107" s="19"/>
      <c r="N107" s="19"/>
      <c r="O107" s="19"/>
      <c r="P107" s="19"/>
      <c r="Q107" s="19"/>
      <c r="R107" s="19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6" customFormat="1" ht="12.75">
      <c r="A108" s="24"/>
      <c r="B108" s="50" t="s">
        <v>181</v>
      </c>
      <c r="C108" s="18" t="s">
        <v>174</v>
      </c>
      <c r="D108" s="42"/>
      <c r="E108" s="62">
        <v>732</v>
      </c>
      <c r="F108" s="18"/>
      <c r="G108" s="43">
        <v>794</v>
      </c>
      <c r="H108" s="19">
        <v>790</v>
      </c>
      <c r="I108" s="488">
        <f t="shared" si="1"/>
        <v>99.49622166246851</v>
      </c>
      <c r="J108" s="11"/>
      <c r="K108" s="19"/>
      <c r="L108" s="19"/>
      <c r="M108" s="19"/>
      <c r="N108" s="19"/>
      <c r="O108" s="19"/>
      <c r="P108" s="19"/>
      <c r="Q108" s="19"/>
      <c r="R108" s="19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6" customFormat="1" ht="12.75">
      <c r="A109" s="24"/>
      <c r="B109" s="50" t="s">
        <v>170</v>
      </c>
      <c r="C109" s="18" t="s">
        <v>205</v>
      </c>
      <c r="D109" s="42"/>
      <c r="E109" s="62">
        <v>5576</v>
      </c>
      <c r="F109" s="18">
        <v>6386</v>
      </c>
      <c r="G109" s="43">
        <v>5942</v>
      </c>
      <c r="H109" s="19">
        <v>5942</v>
      </c>
      <c r="I109" s="488">
        <f t="shared" si="1"/>
        <v>100</v>
      </c>
      <c r="J109" s="11"/>
      <c r="K109" s="19"/>
      <c r="L109" s="19"/>
      <c r="M109" s="19"/>
      <c r="N109" s="19"/>
      <c r="O109" s="19"/>
      <c r="P109" s="19"/>
      <c r="Q109" s="19"/>
      <c r="R109" s="19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6" customFormat="1" ht="12.75">
      <c r="A110" s="24"/>
      <c r="B110" s="50" t="s">
        <v>184</v>
      </c>
      <c r="C110" s="18" t="s">
        <v>451</v>
      </c>
      <c r="D110" s="42"/>
      <c r="E110" s="62">
        <v>51708</v>
      </c>
      <c r="F110" s="18">
        <v>46800</v>
      </c>
      <c r="G110" s="43">
        <v>46800</v>
      </c>
      <c r="H110" s="19">
        <v>47793</v>
      </c>
      <c r="I110" s="488">
        <f t="shared" si="1"/>
        <v>102.12179487179486</v>
      </c>
      <c r="J110" s="11"/>
      <c r="K110" s="19"/>
      <c r="L110" s="19"/>
      <c r="M110" s="19"/>
      <c r="N110" s="19"/>
      <c r="O110" s="19"/>
      <c r="P110" s="19"/>
      <c r="Q110" s="19"/>
      <c r="R110" s="19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6" customFormat="1" ht="12.75">
      <c r="A111" s="24"/>
      <c r="B111" s="50" t="s">
        <v>177</v>
      </c>
      <c r="C111" s="455" t="s">
        <v>701</v>
      </c>
      <c r="D111" s="42"/>
      <c r="E111" s="62">
        <v>28087</v>
      </c>
      <c r="F111" s="18">
        <v>2113</v>
      </c>
      <c r="G111" s="43">
        <v>4200</v>
      </c>
      <c r="H111" s="19">
        <v>3527</v>
      </c>
      <c r="I111" s="488">
        <f t="shared" si="1"/>
        <v>83.97619047619047</v>
      </c>
      <c r="J111" s="11"/>
      <c r="K111" s="19"/>
      <c r="L111" s="19"/>
      <c r="M111" s="19"/>
      <c r="N111" s="19"/>
      <c r="O111" s="19"/>
      <c r="P111" s="19"/>
      <c r="Q111" s="19"/>
      <c r="R111" s="1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6" customFormat="1" ht="12.75">
      <c r="A112" s="24"/>
      <c r="B112" s="50"/>
      <c r="C112" s="21" t="s">
        <v>660</v>
      </c>
      <c r="D112" s="42"/>
      <c r="E112" s="62">
        <v>10644</v>
      </c>
      <c r="F112" s="18"/>
      <c r="G112" s="43"/>
      <c r="H112" s="19"/>
      <c r="I112" s="488"/>
      <c r="J112" s="11"/>
      <c r="K112" s="19"/>
      <c r="L112" s="19"/>
      <c r="M112" s="19"/>
      <c r="N112" s="19"/>
      <c r="O112" s="19"/>
      <c r="P112" s="19"/>
      <c r="Q112" s="19"/>
      <c r="R112" s="19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6" customFormat="1" ht="12.75">
      <c r="A113" s="24"/>
      <c r="B113" s="50"/>
      <c r="C113" s="21" t="s">
        <v>770</v>
      </c>
      <c r="D113" s="42"/>
      <c r="E113" s="62">
        <v>9200</v>
      </c>
      <c r="F113" s="18"/>
      <c r="G113" s="43"/>
      <c r="H113" s="19"/>
      <c r="I113" s="488"/>
      <c r="J113" s="11"/>
      <c r="K113" s="19"/>
      <c r="L113" s="19"/>
      <c r="M113" s="19"/>
      <c r="N113" s="19"/>
      <c r="O113" s="19"/>
      <c r="P113" s="19"/>
      <c r="Q113" s="19"/>
      <c r="R113" s="1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6" customFormat="1" ht="12.75">
      <c r="A114" s="24"/>
      <c r="B114" s="50"/>
      <c r="C114" s="21"/>
      <c r="D114" s="42"/>
      <c r="E114" s="62"/>
      <c r="F114" s="18"/>
      <c r="G114" s="43"/>
      <c r="H114" s="19"/>
      <c r="I114" s="488"/>
      <c r="J114" s="11"/>
      <c r="K114" s="19"/>
      <c r="L114" s="19"/>
      <c r="M114" s="70"/>
      <c r="N114" s="70"/>
      <c r="O114" s="70"/>
      <c r="P114" s="70"/>
      <c r="Q114" s="70"/>
      <c r="R114" s="70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68" customFormat="1" ht="12.75">
      <c r="A115" s="41" t="s">
        <v>391</v>
      </c>
      <c r="B115" s="452" t="s">
        <v>796</v>
      </c>
      <c r="C115" s="38"/>
      <c r="D115" s="490"/>
      <c r="E115" s="84">
        <f>SUM(E116:E119)</f>
        <v>0</v>
      </c>
      <c r="F115" s="84">
        <f>SUM(F116:F119)</f>
        <v>19912</v>
      </c>
      <c r="G115" s="84">
        <f>SUM(G116:G119)</f>
        <v>21260</v>
      </c>
      <c r="H115" s="84">
        <f>SUM(H116:H119)</f>
        <v>18977</v>
      </c>
      <c r="I115" s="531">
        <f t="shared" si="1"/>
        <v>89.2615239887112</v>
      </c>
      <c r="J115" s="11"/>
      <c r="K115" s="39"/>
      <c r="L115" s="19"/>
      <c r="M115" s="70"/>
      <c r="N115" s="70"/>
      <c r="O115" s="70"/>
      <c r="P115" s="70"/>
      <c r="Q115" s="70"/>
      <c r="R115" s="70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</row>
    <row r="116" spans="1:35" s="68" customFormat="1" ht="12.75">
      <c r="A116" s="24"/>
      <c r="B116" s="50" t="s">
        <v>181</v>
      </c>
      <c r="C116" s="18" t="s">
        <v>174</v>
      </c>
      <c r="D116" s="42"/>
      <c r="E116" s="43"/>
      <c r="F116" s="19"/>
      <c r="G116" s="43"/>
      <c r="H116" s="19">
        <v>5</v>
      </c>
      <c r="I116" s="488"/>
      <c r="J116" s="70"/>
      <c r="K116" s="19"/>
      <c r="L116" s="19"/>
      <c r="M116" s="70"/>
      <c r="N116" s="70"/>
      <c r="O116" s="70"/>
      <c r="P116" s="70"/>
      <c r="Q116" s="70"/>
      <c r="R116" s="70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</row>
    <row r="117" spans="1:35" s="68" customFormat="1" ht="12.75">
      <c r="A117" s="24"/>
      <c r="B117" s="50" t="s">
        <v>177</v>
      </c>
      <c r="C117" s="455" t="s">
        <v>517</v>
      </c>
      <c r="D117" s="42"/>
      <c r="E117" s="62"/>
      <c r="F117" s="18">
        <v>19912</v>
      </c>
      <c r="G117" s="43">
        <v>21260</v>
      </c>
      <c r="H117" s="19">
        <v>18972</v>
      </c>
      <c r="I117" s="488">
        <f t="shared" si="1"/>
        <v>89.23800564440263</v>
      </c>
      <c r="J117" s="11"/>
      <c r="K117" s="19"/>
      <c r="L117" s="70"/>
      <c r="M117" s="70"/>
      <c r="N117" s="70"/>
      <c r="O117" s="70"/>
      <c r="P117" s="70"/>
      <c r="Q117" s="70"/>
      <c r="R117" s="70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</row>
    <row r="118" spans="1:35" s="68" customFormat="1" ht="12.75">
      <c r="A118" s="24"/>
      <c r="B118" s="50"/>
      <c r="C118" s="21"/>
      <c r="D118" s="42"/>
      <c r="E118" s="62"/>
      <c r="F118" s="18"/>
      <c r="G118" s="43"/>
      <c r="H118" s="19"/>
      <c r="I118" s="488"/>
      <c r="J118" s="11"/>
      <c r="K118" s="19"/>
      <c r="L118" s="70"/>
      <c r="M118" s="70"/>
      <c r="N118" s="70"/>
      <c r="O118" s="70"/>
      <c r="P118" s="70"/>
      <c r="Q118" s="70"/>
      <c r="R118" s="70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</row>
    <row r="119" spans="1:35" s="68" customFormat="1" ht="13.5" thickBot="1">
      <c r="A119" s="33"/>
      <c r="B119" s="77"/>
      <c r="C119" s="58"/>
      <c r="D119" s="49"/>
      <c r="E119" s="79"/>
      <c r="F119" s="34"/>
      <c r="G119" s="54"/>
      <c r="H119" s="378"/>
      <c r="I119" s="533"/>
      <c r="J119" s="11"/>
      <c r="K119" s="19"/>
      <c r="L119" s="70"/>
      <c r="M119" s="70"/>
      <c r="N119" s="70"/>
      <c r="O119" s="70"/>
      <c r="P119" s="70"/>
      <c r="Q119" s="70"/>
      <c r="R119" s="70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5" s="68" customFormat="1" ht="12.75">
      <c r="A120" s="41" t="s">
        <v>797</v>
      </c>
      <c r="B120" s="452"/>
      <c r="C120" s="66" t="s">
        <v>209</v>
      </c>
      <c r="D120" s="490"/>
      <c r="E120" s="347"/>
      <c r="F120" s="38"/>
      <c r="G120" s="84"/>
      <c r="H120" s="39"/>
      <c r="I120" s="488"/>
      <c r="J120" s="12"/>
      <c r="K120" s="39"/>
      <c r="L120" s="70"/>
      <c r="M120" s="70"/>
      <c r="N120" s="70"/>
      <c r="O120" s="70"/>
      <c r="P120" s="70"/>
      <c r="Q120" s="70"/>
      <c r="R120" s="70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</row>
    <row r="121" spans="1:35" s="68" customFormat="1" ht="12.75">
      <c r="A121" s="24"/>
      <c r="B121" s="50"/>
      <c r="C121" s="21" t="s">
        <v>798</v>
      </c>
      <c r="D121" s="42"/>
      <c r="E121" s="62">
        <v>6294</v>
      </c>
      <c r="F121" s="18"/>
      <c r="G121" s="43">
        <v>6920</v>
      </c>
      <c r="H121" s="19">
        <v>6920</v>
      </c>
      <c r="I121" s="488">
        <f t="shared" si="1"/>
        <v>100</v>
      </c>
      <c r="J121" s="11"/>
      <c r="K121" s="19"/>
      <c r="L121" s="70"/>
      <c r="M121" s="70"/>
      <c r="N121" s="70"/>
      <c r="O121" s="70"/>
      <c r="P121" s="70"/>
      <c r="Q121" s="70"/>
      <c r="R121" s="70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</row>
    <row r="122" spans="1:35" s="68" customFormat="1" ht="12.75">
      <c r="A122" s="24"/>
      <c r="B122" s="50"/>
      <c r="C122" s="21" t="s">
        <v>495</v>
      </c>
      <c r="D122" s="42"/>
      <c r="E122" s="62">
        <v>66</v>
      </c>
      <c r="F122" s="18"/>
      <c r="G122" s="43">
        <v>66</v>
      </c>
      <c r="H122" s="19">
        <v>66</v>
      </c>
      <c r="I122" s="488">
        <f t="shared" si="1"/>
        <v>100</v>
      </c>
      <c r="J122" s="11"/>
      <c r="K122" s="19"/>
      <c r="L122" s="70"/>
      <c r="M122" s="70"/>
      <c r="N122" s="70"/>
      <c r="O122" s="70"/>
      <c r="P122" s="70"/>
      <c r="Q122" s="70"/>
      <c r="R122" s="70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</row>
    <row r="123" spans="1:18" ht="12.75">
      <c r="A123" s="24"/>
      <c r="B123" s="50"/>
      <c r="C123" s="21" t="s">
        <v>468</v>
      </c>
      <c r="D123" s="42"/>
      <c r="E123" s="62">
        <v>7727</v>
      </c>
      <c r="G123" s="43">
        <v>8061</v>
      </c>
      <c r="H123" s="19">
        <v>8061</v>
      </c>
      <c r="I123" s="488">
        <f t="shared" si="1"/>
        <v>100</v>
      </c>
      <c r="J123" s="11"/>
      <c r="K123" s="19"/>
      <c r="L123" s="70"/>
      <c r="M123" s="11"/>
      <c r="N123" s="11"/>
      <c r="O123" s="11"/>
      <c r="P123" s="11"/>
      <c r="Q123" s="11"/>
      <c r="R123" s="11"/>
    </row>
    <row r="124" spans="1:35" s="5" customFormat="1" ht="12.75">
      <c r="A124" s="24"/>
      <c r="B124" s="50"/>
      <c r="C124" s="18"/>
      <c r="D124" s="42"/>
      <c r="E124" s="62"/>
      <c r="F124" s="18"/>
      <c r="G124" s="43"/>
      <c r="H124" s="19"/>
      <c r="I124" s="488"/>
      <c r="J124" s="11"/>
      <c r="K124" s="19"/>
      <c r="L124" s="70"/>
      <c r="M124" s="39"/>
      <c r="N124" s="39"/>
      <c r="O124" s="39"/>
      <c r="P124" s="39"/>
      <c r="Q124" s="39"/>
      <c r="R124" s="39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18" ht="12.75">
      <c r="A125" s="41" t="s">
        <v>377</v>
      </c>
      <c r="B125" s="452"/>
      <c r="C125" s="38"/>
      <c r="D125" s="490"/>
      <c r="E125" s="84">
        <f>SUM(E126:E126)</f>
        <v>5991</v>
      </c>
      <c r="F125" s="39">
        <f>SUM(F126:F126)</f>
        <v>4460</v>
      </c>
      <c r="G125" s="84">
        <f>SUM(G126:G126)</f>
        <v>4995</v>
      </c>
      <c r="H125" s="39">
        <f>SUM(H126:H126)</f>
        <v>4995</v>
      </c>
      <c r="I125" s="531">
        <f t="shared" si="1"/>
        <v>100</v>
      </c>
      <c r="J125" s="11"/>
      <c r="K125" s="39"/>
      <c r="L125" s="39"/>
      <c r="M125" s="11"/>
      <c r="N125" s="11"/>
      <c r="O125" s="11"/>
      <c r="P125" s="11"/>
      <c r="Q125" s="11"/>
      <c r="R125" s="11"/>
    </row>
    <row r="126" spans="1:18" ht="12.75">
      <c r="A126" s="41" t="s">
        <v>714</v>
      </c>
      <c r="B126" s="50"/>
      <c r="C126" s="18" t="s">
        <v>378</v>
      </c>
      <c r="D126" s="42"/>
      <c r="E126" s="62">
        <v>5991</v>
      </c>
      <c r="F126" s="18">
        <v>4460</v>
      </c>
      <c r="G126" s="43">
        <v>4995</v>
      </c>
      <c r="H126" s="19">
        <v>4995</v>
      </c>
      <c r="I126" s="488">
        <f t="shared" si="1"/>
        <v>100</v>
      </c>
      <c r="J126" s="11"/>
      <c r="K126" s="19"/>
      <c r="L126" s="11"/>
      <c r="M126" s="11"/>
      <c r="N126" s="11"/>
      <c r="O126" s="11"/>
      <c r="P126" s="11"/>
      <c r="Q126" s="11"/>
      <c r="R126" s="11"/>
    </row>
    <row r="127" spans="1:35" s="5" customFormat="1" ht="12.75">
      <c r="A127" s="24"/>
      <c r="B127" s="50"/>
      <c r="C127" s="18"/>
      <c r="D127" s="42"/>
      <c r="E127" s="62"/>
      <c r="F127" s="18"/>
      <c r="G127" s="43"/>
      <c r="H127" s="19"/>
      <c r="I127" s="488"/>
      <c r="J127" s="11"/>
      <c r="K127" s="19"/>
      <c r="L127" s="11"/>
      <c r="M127" s="11"/>
      <c r="N127" s="11"/>
      <c r="O127" s="11"/>
      <c r="P127" s="11"/>
      <c r="Q127" s="11"/>
      <c r="R127" s="11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18" ht="12.75">
      <c r="A128" s="41" t="s">
        <v>714</v>
      </c>
      <c r="B128" s="452" t="s">
        <v>380</v>
      </c>
      <c r="C128" s="38"/>
      <c r="D128" s="490"/>
      <c r="E128" s="347"/>
      <c r="F128" s="38">
        <v>97057</v>
      </c>
      <c r="G128" s="84">
        <v>0</v>
      </c>
      <c r="H128" s="39">
        <v>0</v>
      </c>
      <c r="I128" s="531"/>
      <c r="J128" s="12"/>
      <c r="K128" s="39"/>
      <c r="L128" s="11"/>
      <c r="M128" s="11"/>
      <c r="N128" s="11"/>
      <c r="O128" s="11"/>
      <c r="P128" s="11"/>
      <c r="Q128" s="11"/>
      <c r="R128" s="11"/>
    </row>
    <row r="129" spans="1:18" ht="12.75">
      <c r="A129" s="41"/>
      <c r="B129" s="50"/>
      <c r="D129" s="42"/>
      <c r="E129" s="62"/>
      <c r="G129" s="84"/>
      <c r="I129" s="488"/>
      <c r="J129" s="11"/>
      <c r="K129" s="19"/>
      <c r="L129" s="39"/>
      <c r="M129" s="11"/>
      <c r="N129" s="11"/>
      <c r="O129" s="11"/>
      <c r="P129" s="11"/>
      <c r="Q129" s="11"/>
      <c r="R129" s="11"/>
    </row>
    <row r="130" spans="1:35" s="14" customFormat="1" ht="12.75">
      <c r="A130" s="41" t="s">
        <v>714</v>
      </c>
      <c r="B130" s="452" t="s">
        <v>464</v>
      </c>
      <c r="C130" s="38"/>
      <c r="D130" s="490"/>
      <c r="E130" s="347">
        <v>14906</v>
      </c>
      <c r="F130" s="38">
        <v>165386</v>
      </c>
      <c r="G130" s="84">
        <v>3092</v>
      </c>
      <c r="H130" s="39">
        <v>3092</v>
      </c>
      <c r="I130" s="531">
        <f t="shared" si="1"/>
        <v>100</v>
      </c>
      <c r="J130" s="12"/>
      <c r="K130" s="39"/>
      <c r="L130" s="11"/>
      <c r="M130" s="12"/>
      <c r="N130" s="12"/>
      <c r="O130" s="12"/>
      <c r="P130" s="12"/>
      <c r="Q130" s="12"/>
      <c r="R130" s="12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18" ht="12.75">
      <c r="A131" s="24"/>
      <c r="B131" s="452"/>
      <c r="C131" s="38"/>
      <c r="D131" s="490"/>
      <c r="E131" s="347"/>
      <c r="F131" s="38"/>
      <c r="G131" s="43"/>
      <c r="I131" s="488"/>
      <c r="J131" s="11"/>
      <c r="K131" s="19"/>
      <c r="L131" s="11"/>
      <c r="M131" s="11"/>
      <c r="N131" s="11"/>
      <c r="O131" s="11"/>
      <c r="P131" s="11"/>
      <c r="Q131" s="11"/>
      <c r="R131" s="11"/>
    </row>
    <row r="132" spans="1:35" s="14" customFormat="1" ht="12.75">
      <c r="A132" s="41" t="s">
        <v>715</v>
      </c>
      <c r="B132" s="452" t="s">
        <v>468</v>
      </c>
      <c r="C132" s="38"/>
      <c r="D132" s="490"/>
      <c r="E132" s="84">
        <f>SUM(E133:E146)</f>
        <v>41739</v>
      </c>
      <c r="F132" s="39">
        <f>SUM(F133:F146)</f>
        <v>269086</v>
      </c>
      <c r="G132" s="84">
        <f>SUM(G133:G146)</f>
        <v>297823</v>
      </c>
      <c r="H132" s="39">
        <f>SUM(H133:H146)</f>
        <v>39895</v>
      </c>
      <c r="I132" s="531">
        <f t="shared" si="1"/>
        <v>13.395540304140379</v>
      </c>
      <c r="J132" s="11"/>
      <c r="K132" s="39"/>
      <c r="L132" s="11"/>
      <c r="M132" s="39"/>
      <c r="N132" s="39"/>
      <c r="O132" s="39"/>
      <c r="P132" s="39"/>
      <c r="Q132" s="39"/>
      <c r="R132" s="39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s="68" customFormat="1" ht="12.75">
      <c r="A133" s="41"/>
      <c r="B133" s="50" t="s">
        <v>167</v>
      </c>
      <c r="C133" s="21" t="s">
        <v>179</v>
      </c>
      <c r="D133" s="490"/>
      <c r="E133" s="347"/>
      <c r="F133" s="18">
        <v>223574</v>
      </c>
      <c r="G133" s="43">
        <v>247795</v>
      </c>
      <c r="H133" s="19"/>
      <c r="I133" s="488">
        <f t="shared" si="1"/>
        <v>0</v>
      </c>
      <c r="J133" s="11"/>
      <c r="K133" s="19"/>
      <c r="L133" s="11"/>
      <c r="M133" s="19"/>
      <c r="N133" s="19"/>
      <c r="O133" s="19"/>
      <c r="P133" s="19"/>
      <c r="Q133" s="19"/>
      <c r="R133" s="1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</row>
    <row r="134" spans="1:35" s="68" customFormat="1" ht="12.75">
      <c r="A134" s="41"/>
      <c r="B134" s="50" t="s">
        <v>167</v>
      </c>
      <c r="C134" s="21" t="s">
        <v>799</v>
      </c>
      <c r="D134" s="490"/>
      <c r="E134" s="347"/>
      <c r="F134" s="18">
        <v>45000</v>
      </c>
      <c r="G134" s="43"/>
      <c r="H134" s="19"/>
      <c r="I134" s="488"/>
      <c r="J134" s="11"/>
      <c r="K134" s="19"/>
      <c r="L134" s="39"/>
      <c r="M134" s="19"/>
      <c r="N134" s="19"/>
      <c r="O134" s="19"/>
      <c r="P134" s="19"/>
      <c r="Q134" s="19"/>
      <c r="R134" s="1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</row>
    <row r="135" spans="1:35" s="68" customFormat="1" ht="12.75">
      <c r="A135" s="24"/>
      <c r="B135" s="50" t="s">
        <v>167</v>
      </c>
      <c r="C135" s="18" t="s">
        <v>511</v>
      </c>
      <c r="D135" s="42"/>
      <c r="E135" s="62">
        <v>4143</v>
      </c>
      <c r="F135" s="18"/>
      <c r="G135" s="43">
        <v>2985</v>
      </c>
      <c r="H135" s="19">
        <v>2985</v>
      </c>
      <c r="I135" s="488">
        <f t="shared" si="1"/>
        <v>100</v>
      </c>
      <c r="J135" s="11"/>
      <c r="K135" s="19"/>
      <c r="L135" s="19"/>
      <c r="M135" s="19"/>
      <c r="N135" s="19"/>
      <c r="O135" s="19"/>
      <c r="P135" s="19"/>
      <c r="Q135" s="19"/>
      <c r="R135" s="1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</row>
    <row r="136" spans="1:35" s="68" customFormat="1" ht="12.75">
      <c r="A136" s="24"/>
      <c r="B136" s="50" t="s">
        <v>171</v>
      </c>
      <c r="C136" s="18" t="s">
        <v>207</v>
      </c>
      <c r="D136" s="42"/>
      <c r="E136" s="62">
        <v>1000</v>
      </c>
      <c r="F136" s="18"/>
      <c r="G136" s="43">
        <v>6684</v>
      </c>
      <c r="H136" s="19">
        <v>6684</v>
      </c>
      <c r="I136" s="488">
        <f t="shared" si="1"/>
        <v>100</v>
      </c>
      <c r="J136" s="11"/>
      <c r="K136" s="19"/>
      <c r="L136" s="19"/>
      <c r="M136" s="19"/>
      <c r="N136" s="19"/>
      <c r="O136" s="19"/>
      <c r="P136" s="19"/>
      <c r="Q136" s="19"/>
      <c r="R136" s="1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</row>
    <row r="137" spans="1:35" s="68" customFormat="1" ht="12.75">
      <c r="A137" s="24"/>
      <c r="B137" s="50" t="s">
        <v>178</v>
      </c>
      <c r="C137" s="393" t="s">
        <v>700</v>
      </c>
      <c r="D137" s="42"/>
      <c r="E137" s="62">
        <v>561</v>
      </c>
      <c r="F137" s="18"/>
      <c r="G137" s="43">
        <v>7599</v>
      </c>
      <c r="H137" s="19">
        <v>7599</v>
      </c>
      <c r="I137" s="488">
        <f t="shared" si="1"/>
        <v>100</v>
      </c>
      <c r="J137" s="11"/>
      <c r="K137" s="19"/>
      <c r="L137" s="19"/>
      <c r="M137" s="19"/>
      <c r="N137" s="19"/>
      <c r="O137" s="19"/>
      <c r="P137" s="19"/>
      <c r="Q137" s="19"/>
      <c r="R137" s="1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</row>
    <row r="138" spans="1:35" s="68" customFormat="1" ht="12.75">
      <c r="A138" s="24"/>
      <c r="B138" s="50" t="s">
        <v>169</v>
      </c>
      <c r="C138" s="18" t="s">
        <v>172</v>
      </c>
      <c r="D138" s="42"/>
      <c r="E138" s="62">
        <v>2781</v>
      </c>
      <c r="F138" s="18"/>
      <c r="G138" s="43">
        <v>1959</v>
      </c>
      <c r="H138" s="19">
        <v>1959</v>
      </c>
      <c r="I138" s="488">
        <f aca="true" t="shared" si="2" ref="I138:I156">H138/G138*100</f>
        <v>100</v>
      </c>
      <c r="J138" s="11"/>
      <c r="K138" s="19"/>
      <c r="L138" s="19"/>
      <c r="M138" s="19"/>
      <c r="N138" s="19"/>
      <c r="O138" s="19"/>
      <c r="P138" s="19"/>
      <c r="Q138" s="19"/>
      <c r="R138" s="1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</row>
    <row r="139" spans="1:35" s="68" customFormat="1" ht="12.75">
      <c r="A139" s="24"/>
      <c r="B139" s="50" t="s">
        <v>175</v>
      </c>
      <c r="C139" s="18" t="s">
        <v>173</v>
      </c>
      <c r="D139" s="42"/>
      <c r="E139" s="62">
        <v>1923</v>
      </c>
      <c r="F139" s="18"/>
      <c r="G139" s="43">
        <v>535</v>
      </c>
      <c r="H139" s="19">
        <v>535</v>
      </c>
      <c r="I139" s="488">
        <f t="shared" si="2"/>
        <v>100</v>
      </c>
      <c r="J139" s="11"/>
      <c r="K139" s="19"/>
      <c r="L139" s="19"/>
      <c r="M139" s="19"/>
      <c r="N139" s="19"/>
      <c r="O139" s="19"/>
      <c r="P139" s="19"/>
      <c r="Q139" s="19"/>
      <c r="R139" s="1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</row>
    <row r="140" spans="1:35" s="68" customFormat="1" ht="12.75">
      <c r="A140" s="24"/>
      <c r="B140" s="50" t="s">
        <v>181</v>
      </c>
      <c r="C140" s="18" t="s">
        <v>174</v>
      </c>
      <c r="D140" s="42"/>
      <c r="E140" s="62">
        <v>840</v>
      </c>
      <c r="F140" s="18"/>
      <c r="G140" s="43">
        <v>559</v>
      </c>
      <c r="H140" s="19">
        <v>559</v>
      </c>
      <c r="I140" s="488">
        <f t="shared" si="2"/>
        <v>100</v>
      </c>
      <c r="J140" s="11"/>
      <c r="K140" s="19"/>
      <c r="L140" s="19"/>
      <c r="M140" s="19"/>
      <c r="N140" s="19"/>
      <c r="O140" s="19"/>
      <c r="P140" s="19"/>
      <c r="Q140" s="19"/>
      <c r="R140" s="1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</row>
    <row r="141" spans="1:35" s="68" customFormat="1" ht="12.75">
      <c r="A141" s="24"/>
      <c r="B141" s="50" t="s">
        <v>170</v>
      </c>
      <c r="C141" s="18" t="s">
        <v>205</v>
      </c>
      <c r="D141" s="42"/>
      <c r="E141" s="62">
        <v>1325</v>
      </c>
      <c r="F141" s="18"/>
      <c r="G141" s="43">
        <v>1343</v>
      </c>
      <c r="H141" s="19">
        <v>1343</v>
      </c>
      <c r="I141" s="488">
        <f t="shared" si="2"/>
        <v>100</v>
      </c>
      <c r="J141" s="11"/>
      <c r="K141" s="19"/>
      <c r="L141" s="19"/>
      <c r="M141" s="19"/>
      <c r="N141" s="19"/>
      <c r="O141" s="19"/>
      <c r="P141" s="19"/>
      <c r="Q141" s="19"/>
      <c r="R141" s="1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</row>
    <row r="142" spans="1:35" s="14" customFormat="1" ht="12.75">
      <c r="A142" s="24"/>
      <c r="B142" s="50" t="s">
        <v>184</v>
      </c>
      <c r="C142" s="18" t="s">
        <v>451</v>
      </c>
      <c r="D142" s="42"/>
      <c r="E142" s="62">
        <v>3255</v>
      </c>
      <c r="F142" s="18"/>
      <c r="G142" s="43">
        <v>11561</v>
      </c>
      <c r="H142" s="19">
        <v>11561</v>
      </c>
      <c r="I142" s="488">
        <f t="shared" si="2"/>
        <v>100</v>
      </c>
      <c r="J142" s="11"/>
      <c r="K142" s="19"/>
      <c r="L142" s="19"/>
      <c r="M142" s="11"/>
      <c r="N142" s="11"/>
      <c r="O142" s="11"/>
      <c r="P142" s="11"/>
      <c r="Q142" s="11"/>
      <c r="R142" s="11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s="14" customFormat="1" ht="12.75">
      <c r="A143" s="41"/>
      <c r="B143" s="50" t="s">
        <v>168</v>
      </c>
      <c r="C143" s="18" t="s">
        <v>660</v>
      </c>
      <c r="D143" s="490"/>
      <c r="E143" s="62">
        <v>24776</v>
      </c>
      <c r="F143" s="18">
        <v>100</v>
      </c>
      <c r="G143" s="43">
        <v>6352</v>
      </c>
      <c r="H143" s="19">
        <v>6352</v>
      </c>
      <c r="I143" s="488">
        <f t="shared" si="2"/>
        <v>100</v>
      </c>
      <c r="J143" s="11"/>
      <c r="K143" s="19"/>
      <c r="L143" s="19"/>
      <c r="M143" s="11"/>
      <c r="N143" s="11"/>
      <c r="O143" s="11"/>
      <c r="P143" s="11"/>
      <c r="Q143" s="11"/>
      <c r="R143" s="11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s="14" customFormat="1" ht="12.75">
      <c r="A144" s="41"/>
      <c r="B144" s="50"/>
      <c r="C144" s="455" t="s">
        <v>701</v>
      </c>
      <c r="D144" s="490"/>
      <c r="E144" s="62"/>
      <c r="F144" s="18"/>
      <c r="G144" s="43">
        <v>10133</v>
      </c>
      <c r="H144" s="19"/>
      <c r="I144" s="488">
        <f t="shared" si="2"/>
        <v>0</v>
      </c>
      <c r="J144" s="11"/>
      <c r="K144" s="19"/>
      <c r="L144" s="11"/>
      <c r="M144" s="11"/>
      <c r="N144" s="11"/>
      <c r="O144" s="11"/>
      <c r="P144" s="11"/>
      <c r="Q144" s="11"/>
      <c r="R144" s="11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s="68" customFormat="1" ht="12.75">
      <c r="A145" s="41"/>
      <c r="B145" s="50"/>
      <c r="C145" s="21" t="s">
        <v>389</v>
      </c>
      <c r="D145" s="490"/>
      <c r="E145" s="62">
        <v>1084</v>
      </c>
      <c r="F145" s="18">
        <v>364</v>
      </c>
      <c r="G145" s="43">
        <v>239</v>
      </c>
      <c r="H145" s="19">
        <v>239</v>
      </c>
      <c r="I145" s="488">
        <f t="shared" si="2"/>
        <v>100</v>
      </c>
      <c r="J145" s="11"/>
      <c r="K145" s="19"/>
      <c r="L145" s="11"/>
      <c r="M145" s="70"/>
      <c r="N145" s="70"/>
      <c r="O145" s="70"/>
      <c r="P145" s="70"/>
      <c r="Q145" s="70"/>
      <c r="R145" s="70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</row>
    <row r="146" spans="1:35" s="68" customFormat="1" ht="12.75">
      <c r="A146" s="41"/>
      <c r="B146" s="50"/>
      <c r="C146" s="21" t="s">
        <v>182</v>
      </c>
      <c r="D146" s="490"/>
      <c r="E146" s="62">
        <v>51</v>
      </c>
      <c r="F146" s="18">
        <v>48</v>
      </c>
      <c r="G146" s="43">
        <v>79</v>
      </c>
      <c r="H146" s="19">
        <v>79</v>
      </c>
      <c r="I146" s="488">
        <f t="shared" si="2"/>
        <v>100</v>
      </c>
      <c r="J146" s="11"/>
      <c r="K146" s="19"/>
      <c r="L146" s="11"/>
      <c r="M146" s="70"/>
      <c r="N146" s="70"/>
      <c r="O146" s="70"/>
      <c r="P146" s="70"/>
      <c r="Q146" s="70"/>
      <c r="R146" s="70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</row>
    <row r="147" spans="1:35" s="68" customFormat="1" ht="13.5" thickBot="1">
      <c r="A147" s="24"/>
      <c r="B147" s="77"/>
      <c r="C147" s="18"/>
      <c r="D147" s="42"/>
      <c r="E147" s="62"/>
      <c r="F147" s="18"/>
      <c r="G147" s="43"/>
      <c r="H147" s="19"/>
      <c r="I147" s="488"/>
      <c r="J147" s="11"/>
      <c r="K147" s="19"/>
      <c r="L147" s="70"/>
      <c r="M147" s="70"/>
      <c r="N147" s="70"/>
      <c r="O147" s="70"/>
      <c r="P147" s="70"/>
      <c r="Q147" s="70"/>
      <c r="R147" s="70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</row>
    <row r="148" spans="1:18" s="1" customFormat="1" ht="13.5" thickBot="1">
      <c r="A148" s="45" t="s">
        <v>382</v>
      </c>
      <c r="B148" s="421"/>
      <c r="C148" s="46"/>
      <c r="D148" s="491"/>
      <c r="E148" s="47">
        <f>SUM(E11+E29+E43+E65+E87+E102+E128+E132+E97+E121+E123)</f>
        <v>3833589</v>
      </c>
      <c r="F148" s="59">
        <f>SUM(F11+F29+F43+F65+F87+F102+F128+F132+F97+F121+F123)</f>
        <v>3786294</v>
      </c>
      <c r="G148" s="47">
        <f>SUM(G11+G29+G43+G65+G87+G102+G128+G132+G97+G121+G123)</f>
        <v>4273538</v>
      </c>
      <c r="H148" s="59">
        <f>SUM(H11+H29+H43+H65+H87+H102+H128+H132+H97+H121+H123)</f>
        <v>4008262</v>
      </c>
      <c r="I148" s="542">
        <f t="shared" si="2"/>
        <v>93.79259058887507</v>
      </c>
      <c r="J148" s="11"/>
      <c r="K148" s="39"/>
      <c r="L148" s="70"/>
      <c r="M148" s="11"/>
      <c r="N148" s="11"/>
      <c r="O148" s="11"/>
      <c r="P148" s="11"/>
      <c r="Q148" s="11"/>
      <c r="R148" s="11"/>
    </row>
    <row r="149" spans="1:35" s="5" customFormat="1" ht="13.5" thickBot="1">
      <c r="A149" s="41"/>
      <c r="B149" s="452"/>
      <c r="C149" s="38"/>
      <c r="D149" s="490"/>
      <c r="E149" s="84"/>
      <c r="F149" s="39"/>
      <c r="G149" s="84"/>
      <c r="H149" s="39"/>
      <c r="I149" s="488"/>
      <c r="J149" s="11"/>
      <c r="K149" s="39"/>
      <c r="L149" s="70"/>
      <c r="M149" s="39"/>
      <c r="N149" s="39"/>
      <c r="O149" s="39"/>
      <c r="P149" s="39"/>
      <c r="Q149" s="39"/>
      <c r="R149" s="39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5" customFormat="1" ht="13.5" thickBot="1">
      <c r="A150" s="45" t="s">
        <v>383</v>
      </c>
      <c r="B150" s="421"/>
      <c r="C150" s="46"/>
      <c r="D150" s="491"/>
      <c r="E150" s="47">
        <f>SUM(E75+E81+E94+E115+E122+E125+E130)</f>
        <v>1413749</v>
      </c>
      <c r="F150" s="59">
        <f>SUM(F75+F81+F94+F115+F122+F125+F130)</f>
        <v>815371</v>
      </c>
      <c r="G150" s="47">
        <f>SUM(G75+G81+G94+G115+G122+G125+G130)</f>
        <v>914269</v>
      </c>
      <c r="H150" s="59">
        <f>SUM(H75+H81+H94+H115+H122+H125+H130)</f>
        <v>802048</v>
      </c>
      <c r="I150" s="542">
        <f t="shared" si="2"/>
        <v>87.72560373369326</v>
      </c>
      <c r="J150" s="11"/>
      <c r="K150" s="39"/>
      <c r="L150" s="11"/>
      <c r="M150" s="39"/>
      <c r="N150" s="39"/>
      <c r="O150" s="39"/>
      <c r="P150" s="39"/>
      <c r="Q150" s="39"/>
      <c r="R150" s="39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5" customFormat="1" ht="13.5" thickBot="1">
      <c r="A151" s="41"/>
      <c r="B151" s="452"/>
      <c r="C151" s="38"/>
      <c r="D151" s="490"/>
      <c r="E151" s="84"/>
      <c r="F151" s="39"/>
      <c r="G151" s="84"/>
      <c r="H151" s="39"/>
      <c r="I151" s="488"/>
      <c r="J151" s="11"/>
      <c r="K151" s="39"/>
      <c r="L151" s="39"/>
      <c r="M151" s="39"/>
      <c r="N151" s="39"/>
      <c r="O151" s="39"/>
      <c r="P151" s="39"/>
      <c r="Q151" s="39"/>
      <c r="R151" s="39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5" customFormat="1" ht="13.5" thickBot="1">
      <c r="A152" s="45" t="s">
        <v>384</v>
      </c>
      <c r="B152" s="421"/>
      <c r="C152" s="46"/>
      <c r="D152" s="491"/>
      <c r="E152" s="47">
        <f>SUM(E148+E150)</f>
        <v>5247338</v>
      </c>
      <c r="F152" s="59">
        <f>SUM(F148+F150)</f>
        <v>4601665</v>
      </c>
      <c r="G152" s="47">
        <f>SUM(G148+G150)</f>
        <v>5187807</v>
      </c>
      <c r="H152" s="59">
        <f>SUM(H148+H150)</f>
        <v>4810310</v>
      </c>
      <c r="I152" s="542">
        <f t="shared" si="2"/>
        <v>92.72338003322021</v>
      </c>
      <c r="J152" s="11"/>
      <c r="K152" s="39"/>
      <c r="L152" s="39"/>
      <c r="M152" s="39"/>
      <c r="N152" s="39"/>
      <c r="O152" s="39"/>
      <c r="P152" s="39"/>
      <c r="Q152" s="39"/>
      <c r="R152" s="39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5" customFormat="1" ht="12.75">
      <c r="A153" s="24"/>
      <c r="B153" s="38"/>
      <c r="C153" s="38"/>
      <c r="D153" s="490"/>
      <c r="E153" s="347"/>
      <c r="F153" s="38"/>
      <c r="G153" s="347"/>
      <c r="H153" s="39"/>
      <c r="I153" s="532"/>
      <c r="J153" s="39"/>
      <c r="K153" s="39"/>
      <c r="L153" s="39"/>
      <c r="M153" s="39"/>
      <c r="N153" s="39"/>
      <c r="O153" s="39"/>
      <c r="P153" s="39"/>
      <c r="Q153" s="39"/>
      <c r="R153" s="39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5" customFormat="1" ht="12.75">
      <c r="A154" s="483" t="s">
        <v>371</v>
      </c>
      <c r="B154" s="543"/>
      <c r="C154" s="543"/>
      <c r="D154" s="544"/>
      <c r="E154" s="545">
        <v>11533</v>
      </c>
      <c r="F154" s="543"/>
      <c r="G154" s="435"/>
      <c r="H154" s="351">
        <v>-15293</v>
      </c>
      <c r="I154" s="546"/>
      <c r="J154" s="19"/>
      <c r="K154" s="19"/>
      <c r="L154" s="3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6" customFormat="1" ht="12.75">
      <c r="A155" s="85"/>
      <c r="B155" s="39"/>
      <c r="C155" s="39"/>
      <c r="D155" s="345"/>
      <c r="E155" s="84"/>
      <c r="F155" s="39"/>
      <c r="G155" s="43"/>
      <c r="H155" s="19"/>
      <c r="I155" s="488"/>
      <c r="J155" s="19"/>
      <c r="K155" s="19"/>
      <c r="L155" s="3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s="14" customFormat="1" ht="12.75">
      <c r="A156" s="548" t="s">
        <v>372</v>
      </c>
      <c r="B156" s="39"/>
      <c r="C156" s="39"/>
      <c r="D156" s="345"/>
      <c r="E156" s="84">
        <f>E152+E154</f>
        <v>5258871</v>
      </c>
      <c r="F156" s="39">
        <f>F152+F154</f>
        <v>4601665</v>
      </c>
      <c r="G156" s="84">
        <f>G152+G154</f>
        <v>5187807</v>
      </c>
      <c r="H156" s="39">
        <f>H152+H154</f>
        <v>4795017</v>
      </c>
      <c r="I156" s="531">
        <f t="shared" si="2"/>
        <v>92.42859265967296</v>
      </c>
      <c r="J156" s="39"/>
      <c r="K156" s="39"/>
      <c r="L156" s="3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s="14" customFormat="1" ht="13.5" thickBot="1">
      <c r="A157" s="33"/>
      <c r="B157" s="34"/>
      <c r="C157" s="34"/>
      <c r="D157" s="49"/>
      <c r="E157" s="79"/>
      <c r="F157" s="34"/>
      <c r="G157" s="79"/>
      <c r="H157" s="378"/>
      <c r="I157" s="533"/>
      <c r="J157" s="19"/>
      <c r="K157" s="19"/>
      <c r="L157" s="2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7:11" ht="12.75">
      <c r="G158" s="18"/>
      <c r="I158" s="18"/>
      <c r="J158" s="19"/>
      <c r="K158" s="19"/>
    </row>
    <row r="159" spans="4:11" ht="12.75">
      <c r="D159" s="21"/>
      <c r="E159" s="21"/>
      <c r="F159" s="21"/>
      <c r="G159" s="18"/>
      <c r="I159" s="18"/>
      <c r="J159" s="19"/>
      <c r="K159" s="19"/>
    </row>
    <row r="160" spans="4:11" ht="12.75">
      <c r="D160" s="21"/>
      <c r="E160" s="21"/>
      <c r="F160" s="21"/>
      <c r="G160" s="18"/>
      <c r="I160" s="18"/>
      <c r="J160" s="19"/>
      <c r="K160" s="19"/>
    </row>
    <row r="161" spans="4:11" ht="12.75">
      <c r="D161" s="21"/>
      <c r="E161" s="21"/>
      <c r="F161" s="21"/>
      <c r="G161" s="18"/>
      <c r="I161" s="18"/>
      <c r="J161" s="19"/>
      <c r="K161" s="19"/>
    </row>
    <row r="162" spans="4:11" ht="12.75">
      <c r="D162" s="21"/>
      <c r="E162" s="21"/>
      <c r="F162" s="21"/>
      <c r="G162" s="18"/>
      <c r="I162" s="18"/>
      <c r="J162" s="19"/>
      <c r="K162" s="19"/>
    </row>
    <row r="163" spans="4:11" ht="12.75">
      <c r="D163" s="21"/>
      <c r="E163" s="21"/>
      <c r="F163" s="21"/>
      <c r="G163" s="18"/>
      <c r="I163" s="18"/>
      <c r="J163" s="19"/>
      <c r="K163" s="19"/>
    </row>
    <row r="164" spans="1:11" ht="12.75">
      <c r="A164" s="21"/>
      <c r="D164" s="21"/>
      <c r="E164" s="21"/>
      <c r="F164" s="21"/>
      <c r="G164" s="18"/>
      <c r="I164" s="18"/>
      <c r="J164" s="19"/>
      <c r="K164" s="19"/>
    </row>
    <row r="165" spans="1:11" ht="12.75">
      <c r="A165" s="21"/>
      <c r="D165" s="21"/>
      <c r="E165" s="21"/>
      <c r="F165" s="21"/>
      <c r="G165" s="18"/>
      <c r="I165" s="18"/>
      <c r="J165" s="19"/>
      <c r="K165" s="19"/>
    </row>
    <row r="166" spans="4:11" ht="12.75">
      <c r="D166" s="21"/>
      <c r="E166" s="21"/>
      <c r="F166" s="21"/>
      <c r="G166" s="18"/>
      <c r="I166" s="18"/>
      <c r="J166" s="19"/>
      <c r="K166" s="19"/>
    </row>
    <row r="167" spans="7:11" ht="12.75">
      <c r="G167" s="18"/>
      <c r="I167" s="18"/>
      <c r="J167" s="19"/>
      <c r="K167" s="19"/>
    </row>
    <row r="168" spans="7:11" ht="12.75">
      <c r="G168" s="18"/>
      <c r="I168" s="18"/>
      <c r="J168" s="19"/>
      <c r="K168" s="19"/>
    </row>
    <row r="169" spans="7:11" ht="12.75">
      <c r="G169" s="18"/>
      <c r="I169" s="18"/>
      <c r="J169" s="19"/>
      <c r="K169" s="19"/>
    </row>
    <row r="170" spans="7:11" ht="12.75">
      <c r="G170" s="18"/>
      <c r="I170" s="18"/>
      <c r="J170" s="19"/>
      <c r="K170" s="19"/>
    </row>
    <row r="171" spans="7:11" ht="12.75">
      <c r="G171" s="18"/>
      <c r="I171" s="18"/>
      <c r="J171" s="19"/>
      <c r="K171" s="19"/>
    </row>
    <row r="172" spans="7:11" ht="12.75">
      <c r="G172" s="18"/>
      <c r="I172" s="18"/>
      <c r="J172" s="19"/>
      <c r="K172" s="19"/>
    </row>
    <row r="173" spans="7:11" ht="12.75">
      <c r="G173" s="18"/>
      <c r="I173" s="18"/>
      <c r="J173" s="19"/>
      <c r="K173" s="19"/>
    </row>
    <row r="174" spans="7:11" ht="12.75">
      <c r="G174" s="18"/>
      <c r="I174" s="18"/>
      <c r="J174" s="19"/>
      <c r="K174" s="19"/>
    </row>
    <row r="175" spans="7:11" ht="12.75">
      <c r="G175" s="18"/>
      <c r="I175" s="18"/>
      <c r="J175" s="19"/>
      <c r="K175" s="19"/>
    </row>
    <row r="176" spans="7:11" ht="12.75">
      <c r="G176" s="18"/>
      <c r="I176" s="18"/>
      <c r="J176" s="19"/>
      <c r="K176" s="19"/>
    </row>
    <row r="177" spans="7:11" ht="12.75">
      <c r="G177" s="18"/>
      <c r="I177" s="18"/>
      <c r="J177" s="19"/>
      <c r="K177" s="19"/>
    </row>
    <row r="178" spans="7:11" ht="12.75">
      <c r="G178" s="18"/>
      <c r="I178" s="18"/>
      <c r="J178" s="19"/>
      <c r="K178" s="19"/>
    </row>
    <row r="179" spans="7:11" ht="12.75">
      <c r="G179" s="18"/>
      <c r="I179" s="18"/>
      <c r="J179" s="19"/>
      <c r="K179" s="19"/>
    </row>
    <row r="180" spans="7:11" ht="12.75">
      <c r="G180" s="18"/>
      <c r="I180" s="18"/>
      <c r="J180" s="19"/>
      <c r="K180" s="19"/>
    </row>
    <row r="181" spans="7:11" ht="12.75">
      <c r="G181" s="18"/>
      <c r="I181" s="18"/>
      <c r="J181" s="19"/>
      <c r="K181" s="19"/>
    </row>
    <row r="182" spans="7:11" ht="12.75">
      <c r="G182" s="18"/>
      <c r="I182" s="18"/>
      <c r="J182" s="19"/>
      <c r="K182" s="19"/>
    </row>
    <row r="183" spans="1:11" ht="12.75">
      <c r="A183" s="21"/>
      <c r="G183" s="18"/>
      <c r="I183" s="18"/>
      <c r="J183" s="19"/>
      <c r="K183" s="19"/>
    </row>
    <row r="184" spans="1:11" ht="12.75">
      <c r="A184" s="21"/>
      <c r="G184" s="18"/>
      <c r="I184" s="18"/>
      <c r="J184" s="19"/>
      <c r="K184" s="19"/>
    </row>
    <row r="185" spans="7:11" ht="12.75">
      <c r="G185" s="18"/>
      <c r="I185" s="18"/>
      <c r="J185" s="19"/>
      <c r="K185" s="19"/>
    </row>
    <row r="186" spans="7:11" ht="12.75">
      <c r="G186" s="18"/>
      <c r="I186" s="18"/>
      <c r="J186" s="19"/>
      <c r="K186" s="19"/>
    </row>
    <row r="187" spans="1:11" ht="12.75">
      <c r="A187" s="21"/>
      <c r="G187" s="18"/>
      <c r="I187" s="18"/>
      <c r="J187" s="11"/>
      <c r="K187" s="19"/>
    </row>
    <row r="188" spans="1:11" ht="12.75">
      <c r="A188" s="17"/>
      <c r="B188" s="38"/>
      <c r="C188" s="38"/>
      <c r="D188" s="38"/>
      <c r="E188" s="38"/>
      <c r="F188" s="38"/>
      <c r="G188" s="459"/>
      <c r="I188" s="459"/>
      <c r="J188" s="460"/>
      <c r="K188" s="19"/>
    </row>
    <row r="189" spans="1:11" ht="12.75">
      <c r="A189" s="17"/>
      <c r="G189" s="459"/>
      <c r="I189" s="459"/>
      <c r="J189" s="16"/>
      <c r="K189" s="19"/>
    </row>
    <row r="190" spans="1:11" ht="12.75">
      <c r="A190" s="17"/>
      <c r="G190" s="459"/>
      <c r="I190" s="459"/>
      <c r="J190" s="16"/>
      <c r="K190" s="19"/>
    </row>
    <row r="191" spans="1:11" ht="12.75">
      <c r="A191" s="17"/>
      <c r="G191" s="459"/>
      <c r="I191" s="459"/>
      <c r="J191" s="16"/>
      <c r="K191" s="19"/>
    </row>
    <row r="192" spans="1:11" ht="12.75">
      <c r="A192" s="17"/>
      <c r="G192" s="459"/>
      <c r="I192" s="459"/>
      <c r="J192" s="16"/>
      <c r="K192" s="19"/>
    </row>
    <row r="193" spans="1:11" ht="12.75">
      <c r="A193" s="17"/>
      <c r="G193" s="459"/>
      <c r="I193" s="459"/>
      <c r="J193" s="16"/>
      <c r="K193" s="19"/>
    </row>
    <row r="194" ht="12.75">
      <c r="H194" s="18"/>
    </row>
    <row r="195" spans="1:11" ht="12.75">
      <c r="A195" s="17"/>
      <c r="G195" s="459"/>
      <c r="I195" s="459"/>
      <c r="J195" s="460"/>
      <c r="K195" s="19"/>
    </row>
    <row r="196" spans="1:11" ht="12.75">
      <c r="A196" s="17"/>
      <c r="G196" s="18"/>
      <c r="I196" s="18"/>
      <c r="J196" s="9"/>
      <c r="K196" s="19"/>
    </row>
    <row r="197" spans="1:11" ht="12.75">
      <c r="A197" s="17"/>
      <c r="G197" s="18"/>
      <c r="H197" s="18"/>
      <c r="I197" s="18"/>
      <c r="J197" s="9"/>
      <c r="K197" s="19"/>
    </row>
    <row r="198" spans="1:11" ht="12.75">
      <c r="A198" s="17"/>
      <c r="G198" s="18"/>
      <c r="H198" s="18"/>
      <c r="I198" s="18"/>
      <c r="J198" s="9"/>
      <c r="K198" s="19"/>
    </row>
    <row r="199" spans="1:11" ht="12.75">
      <c r="A199" s="17"/>
      <c r="G199" s="18"/>
      <c r="H199" s="18"/>
      <c r="I199" s="18"/>
      <c r="J199" s="9"/>
      <c r="K199" s="19"/>
    </row>
    <row r="200" spans="1:11" ht="12.75">
      <c r="A200" s="17"/>
      <c r="G200" s="18"/>
      <c r="H200" s="18"/>
      <c r="I200" s="18"/>
      <c r="J200" s="9"/>
      <c r="K200" s="19"/>
    </row>
    <row r="201" spans="1:11" ht="12.75">
      <c r="A201" s="17"/>
      <c r="G201" s="18"/>
      <c r="H201" s="18"/>
      <c r="I201" s="18"/>
      <c r="J201" s="9"/>
      <c r="K201" s="19"/>
    </row>
    <row r="202" spans="1:11" ht="12.75">
      <c r="A202" s="17"/>
      <c r="G202" s="18"/>
      <c r="H202" s="18"/>
      <c r="I202" s="18"/>
      <c r="J202" s="9"/>
      <c r="K202" s="19"/>
    </row>
    <row r="203" spans="1:11" ht="12.75">
      <c r="A203" s="17"/>
      <c r="G203" s="18"/>
      <c r="H203" s="18"/>
      <c r="I203" s="18"/>
      <c r="J203" s="9"/>
      <c r="K203" s="19"/>
    </row>
    <row r="204" spans="1:11" ht="12.75">
      <c r="A204" s="17"/>
      <c r="G204" s="18"/>
      <c r="H204" s="18"/>
      <c r="I204" s="18"/>
      <c r="J204" s="9"/>
      <c r="K204" s="19"/>
    </row>
    <row r="205" spans="1:11" ht="12.75">
      <c r="A205" s="17"/>
      <c r="G205" s="18"/>
      <c r="H205" s="18"/>
      <c r="I205" s="18"/>
      <c r="J205" s="9"/>
      <c r="K205" s="19"/>
    </row>
    <row r="206" spans="1:11" ht="12.75">
      <c r="A206" s="17"/>
      <c r="G206" s="18"/>
      <c r="H206" s="18"/>
      <c r="I206" s="18"/>
      <c r="J206" s="9"/>
      <c r="K206" s="19"/>
    </row>
    <row r="207" spans="1:11" ht="12.75">
      <c r="A207" s="17"/>
      <c r="G207" s="18"/>
      <c r="H207" s="18"/>
      <c r="I207" s="18"/>
      <c r="J207" s="9"/>
      <c r="K207" s="19"/>
    </row>
    <row r="208" spans="1:11" ht="12.75">
      <c r="A208" s="17"/>
      <c r="G208" s="18"/>
      <c r="H208" s="18"/>
      <c r="I208" s="18"/>
      <c r="J208" s="9"/>
      <c r="K208" s="19"/>
    </row>
    <row r="209" spans="1:10" ht="12.75">
      <c r="A209" s="17"/>
      <c r="G209" s="18"/>
      <c r="H209" s="18"/>
      <c r="I209" s="18"/>
      <c r="J209" s="9"/>
    </row>
    <row r="210" spans="1:10" ht="12.75">
      <c r="A210" s="17"/>
      <c r="G210" s="18"/>
      <c r="H210" s="18"/>
      <c r="I210" s="18"/>
      <c r="J210" s="9"/>
    </row>
    <row r="211" spans="1:10" ht="12.75">
      <c r="A211" s="17"/>
      <c r="G211" s="18"/>
      <c r="H211" s="18"/>
      <c r="I211" s="18"/>
      <c r="J211" s="9"/>
    </row>
    <row r="212" spans="1:10" ht="12.75">
      <c r="A212" s="17"/>
      <c r="G212" s="18"/>
      <c r="H212" s="18"/>
      <c r="I212" s="18"/>
      <c r="J212" s="9"/>
    </row>
    <row r="213" spans="1:10" ht="12.75">
      <c r="A213" s="17"/>
      <c r="G213" s="18"/>
      <c r="H213" s="18"/>
      <c r="I213" s="18"/>
      <c r="J213" s="9"/>
    </row>
    <row r="214" spans="10:11" ht="12.75">
      <c r="J214" s="9"/>
      <c r="K214" s="19"/>
    </row>
    <row r="215" spans="10:11" ht="12.75">
      <c r="J215" s="9"/>
      <c r="K215" s="19"/>
    </row>
    <row r="216" spans="10:11" ht="12.75">
      <c r="J216" s="9"/>
      <c r="K216" s="19"/>
    </row>
    <row r="217" spans="10:11" ht="12.75">
      <c r="J217" s="9"/>
      <c r="K217" s="19"/>
    </row>
    <row r="218" spans="10:11" ht="12.75">
      <c r="J218" s="9"/>
      <c r="K218" s="19"/>
    </row>
    <row r="219" spans="10:11" ht="12.75">
      <c r="J219" s="9"/>
      <c r="K219" s="19"/>
    </row>
    <row r="220" spans="10:11" ht="12.75">
      <c r="J220" s="9"/>
      <c r="K220" s="19"/>
    </row>
    <row r="221" spans="10:11" ht="12.75">
      <c r="J221" s="9"/>
      <c r="K221" s="19"/>
    </row>
    <row r="222" spans="10:11" ht="12.75">
      <c r="J222" s="9"/>
      <c r="K222" s="19"/>
    </row>
    <row r="223" spans="10:11" ht="12.75">
      <c r="J223" s="9"/>
      <c r="K223" s="19"/>
    </row>
    <row r="224" spans="10:11" ht="12.75">
      <c r="J224" s="9"/>
      <c r="K224" s="19"/>
    </row>
    <row r="225" spans="10:11" ht="12.75">
      <c r="J225" s="9"/>
      <c r="K225" s="19"/>
    </row>
    <row r="226" spans="10:11" ht="12.75">
      <c r="J226" s="9"/>
      <c r="K226" s="19"/>
    </row>
    <row r="227" spans="10:11" ht="12.75">
      <c r="J227" s="9"/>
      <c r="K227" s="19"/>
    </row>
    <row r="228" spans="10:11" ht="12.75">
      <c r="J228" s="9"/>
      <c r="K228" s="19"/>
    </row>
    <row r="229" spans="10:11" ht="12.75">
      <c r="J229" s="9"/>
      <c r="K229" s="19"/>
    </row>
    <row r="230" spans="10:11" ht="12.75">
      <c r="J230" s="9"/>
      <c r="K230" s="19"/>
    </row>
    <row r="231" spans="10:11" ht="12.75">
      <c r="J231" s="9"/>
      <c r="K231" s="19"/>
    </row>
    <row r="232" spans="10:11" ht="12.75">
      <c r="J232" s="9"/>
      <c r="K232" s="19"/>
    </row>
    <row r="233" spans="10:11" ht="12.75">
      <c r="J233" s="9"/>
      <c r="K233" s="19"/>
    </row>
    <row r="234" spans="10:11" ht="12.75">
      <c r="J234" s="9"/>
      <c r="K234" s="19"/>
    </row>
    <row r="235" ht="12.75">
      <c r="J235" s="9"/>
    </row>
    <row r="236" ht="12.75">
      <c r="J236" s="9"/>
    </row>
    <row r="237" ht="12.75">
      <c r="J237" s="9"/>
    </row>
  </sheetData>
  <mergeCells count="4">
    <mergeCell ref="F7:H7"/>
    <mergeCell ref="F9:G9"/>
    <mergeCell ref="A3:I3"/>
    <mergeCell ref="A4:I4"/>
  </mergeCells>
  <printOptions/>
  <pageMargins left="1.1811023622047245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F2" sqref="F2"/>
    </sheetView>
  </sheetViews>
  <sheetFormatPr defaultColWidth="9.00390625" defaultRowHeight="12.75"/>
  <cols>
    <col min="1" max="7" width="9.125" style="17" customWidth="1"/>
  </cols>
  <sheetData>
    <row r="1" ht="12.75">
      <c r="F1" s="17" t="s">
        <v>501</v>
      </c>
    </row>
    <row r="2" ht="12.75">
      <c r="F2" s="20" t="s">
        <v>225</v>
      </c>
    </row>
    <row r="4" ht="12.75">
      <c r="B4" s="17" t="s">
        <v>48</v>
      </c>
    </row>
    <row r="5" ht="12.75">
      <c r="B5" s="17" t="s">
        <v>373</v>
      </c>
    </row>
    <row r="6" ht="12.75">
      <c r="C6" s="17" t="s">
        <v>368</v>
      </c>
    </row>
    <row r="8" ht="12.75">
      <c r="E8" s="17" t="s">
        <v>183</v>
      </c>
    </row>
    <row r="9" spans="1:7" ht="12.75">
      <c r="A9" s="17" t="s">
        <v>475</v>
      </c>
      <c r="E9" s="17" t="s">
        <v>769</v>
      </c>
      <c r="F9" s="17" t="s">
        <v>800</v>
      </c>
      <c r="G9" s="17" t="s">
        <v>402</v>
      </c>
    </row>
    <row r="10" spans="5:6" ht="12.75">
      <c r="E10" s="598" t="s">
        <v>453</v>
      </c>
      <c r="F10" s="598"/>
    </row>
    <row r="11" spans="1:7" ht="12.75">
      <c r="A11" s="17" t="s">
        <v>502</v>
      </c>
      <c r="E11" s="17">
        <v>640</v>
      </c>
      <c r="F11" s="17">
        <v>640</v>
      </c>
      <c r="G11" s="17">
        <v>640</v>
      </c>
    </row>
    <row r="12" spans="1:7" ht="12.75">
      <c r="A12" s="17" t="s">
        <v>503</v>
      </c>
      <c r="E12" s="17">
        <v>500</v>
      </c>
      <c r="F12" s="17">
        <v>700</v>
      </c>
      <c r="G12" s="17">
        <v>700</v>
      </c>
    </row>
    <row r="13" spans="1:7" ht="12.75">
      <c r="A13" s="17" t="s">
        <v>347</v>
      </c>
      <c r="F13" s="17">
        <v>350</v>
      </c>
      <c r="G13" s="17">
        <v>350</v>
      </c>
    </row>
    <row r="14" spans="1:7" ht="12.75">
      <c r="A14" s="17" t="s">
        <v>468</v>
      </c>
      <c r="E14" s="17">
        <v>48</v>
      </c>
      <c r="F14" s="17">
        <v>79</v>
      </c>
      <c r="G14" s="17">
        <v>79</v>
      </c>
    </row>
    <row r="15" spans="1:7" ht="12.75">
      <c r="A15" s="17" t="s">
        <v>504</v>
      </c>
      <c r="E15" s="20">
        <f>SUM(E11:E14)</f>
        <v>1188</v>
      </c>
      <c r="F15" s="20">
        <f>SUM(F11:F14)</f>
        <v>1769</v>
      </c>
      <c r="G15" s="20">
        <f>SUM(G11:G14)</f>
        <v>1769</v>
      </c>
    </row>
    <row r="18" spans="1:7" ht="12.75">
      <c r="A18" s="17" t="s">
        <v>474</v>
      </c>
      <c r="E18" s="17" t="s">
        <v>769</v>
      </c>
      <c r="F18" s="17" t="s">
        <v>800</v>
      </c>
      <c r="G18" s="17" t="s">
        <v>402</v>
      </c>
    </row>
    <row r="19" spans="5:6" ht="12.75">
      <c r="E19" s="598" t="s">
        <v>453</v>
      </c>
      <c r="F19" s="598"/>
    </row>
    <row r="20" spans="1:7" ht="12.75">
      <c r="A20" s="17" t="s">
        <v>505</v>
      </c>
      <c r="F20" s="17">
        <v>682</v>
      </c>
      <c r="G20" s="17">
        <v>682</v>
      </c>
    </row>
    <row r="21" spans="1:7" ht="12.75">
      <c r="A21" s="17" t="s">
        <v>490</v>
      </c>
      <c r="F21" s="17">
        <v>91</v>
      </c>
      <c r="G21" s="17">
        <v>88</v>
      </c>
    </row>
    <row r="22" spans="1:7" ht="12.75">
      <c r="A22" s="17" t="s">
        <v>506</v>
      </c>
      <c r="E22" s="17">
        <v>48</v>
      </c>
      <c r="F22" s="17">
        <v>996</v>
      </c>
      <c r="G22" s="17">
        <v>903</v>
      </c>
    </row>
    <row r="23" spans="1:5" ht="12.75">
      <c r="A23" s="17" t="s">
        <v>342</v>
      </c>
      <c r="E23" s="17">
        <v>1140</v>
      </c>
    </row>
    <row r="24" spans="1:7" ht="12.75">
      <c r="A24" s="17" t="s">
        <v>507</v>
      </c>
      <c r="E24" s="20">
        <f>SUM(E20:E23)</f>
        <v>1188</v>
      </c>
      <c r="F24" s="20">
        <f>SUM(F20:F23)</f>
        <v>1769</v>
      </c>
      <c r="G24" s="20">
        <f>SUM(G20:G23)</f>
        <v>1673</v>
      </c>
    </row>
    <row r="25" spans="1:7" ht="12.75">
      <c r="A25" s="17" t="s">
        <v>47</v>
      </c>
      <c r="G25" s="17">
        <v>-59</v>
      </c>
    </row>
    <row r="26" spans="1:7" ht="12.75">
      <c r="A26" s="17" t="s">
        <v>507</v>
      </c>
      <c r="E26" s="20">
        <f>SUM(E24:E25)</f>
        <v>1188</v>
      </c>
      <c r="F26" s="20">
        <f>SUM(F24:F25)</f>
        <v>1769</v>
      </c>
      <c r="G26" s="20">
        <f>SUM(G24:G25)</f>
        <v>1614</v>
      </c>
    </row>
    <row r="31" ht="12.75">
      <c r="F31" s="17" t="s">
        <v>508</v>
      </c>
    </row>
    <row r="32" ht="12.75">
      <c r="F32" s="20" t="s">
        <v>225</v>
      </c>
    </row>
    <row r="34" ht="12.75">
      <c r="B34" s="17" t="s">
        <v>509</v>
      </c>
    </row>
    <row r="35" ht="12.75">
      <c r="B35" s="17" t="s">
        <v>373</v>
      </c>
    </row>
    <row r="36" ht="12.75">
      <c r="C36" s="17" t="s">
        <v>369</v>
      </c>
    </row>
    <row r="38" ht="12.75">
      <c r="E38" s="17" t="s">
        <v>183</v>
      </c>
    </row>
    <row r="39" spans="1:7" ht="12.75">
      <c r="A39" s="17" t="s">
        <v>475</v>
      </c>
      <c r="E39" s="17" t="s">
        <v>769</v>
      </c>
      <c r="F39" s="17" t="s">
        <v>800</v>
      </c>
      <c r="G39" s="17" t="s">
        <v>402</v>
      </c>
    </row>
    <row r="40" spans="5:6" ht="12.75">
      <c r="E40" s="598" t="s">
        <v>453</v>
      </c>
      <c r="F40" s="598"/>
    </row>
    <row r="41" spans="1:7" ht="12.75">
      <c r="A41" s="17" t="s">
        <v>502</v>
      </c>
      <c r="E41" s="17">
        <v>640</v>
      </c>
      <c r="F41" s="17">
        <v>640</v>
      </c>
      <c r="G41" s="17">
        <v>640</v>
      </c>
    </row>
    <row r="42" spans="1:7" ht="12.75">
      <c r="A42" s="17" t="s">
        <v>503</v>
      </c>
      <c r="E42" s="17">
        <v>500</v>
      </c>
      <c r="F42" s="17">
        <v>625</v>
      </c>
      <c r="G42" s="17">
        <v>625</v>
      </c>
    </row>
    <row r="43" spans="1:7" ht="12.75">
      <c r="A43" s="17" t="s">
        <v>45</v>
      </c>
      <c r="F43" s="17">
        <v>42</v>
      </c>
      <c r="G43" s="17">
        <v>42</v>
      </c>
    </row>
    <row r="44" spans="1:7" ht="12.75">
      <c r="A44" s="17" t="s">
        <v>468</v>
      </c>
      <c r="E44" s="17">
        <v>364</v>
      </c>
      <c r="F44" s="17">
        <v>239</v>
      </c>
      <c r="G44" s="17">
        <v>239</v>
      </c>
    </row>
    <row r="45" spans="1:7" ht="12.75">
      <c r="A45" s="17" t="s">
        <v>510</v>
      </c>
      <c r="E45" s="20">
        <f>SUM(E41:E44)</f>
        <v>1504</v>
      </c>
      <c r="F45" s="20">
        <f>SUM(F41:F44)</f>
        <v>1546</v>
      </c>
      <c r="G45" s="20">
        <f>SUM(G41:G44)</f>
        <v>1546</v>
      </c>
    </row>
    <row r="48" spans="1:7" ht="12.75">
      <c r="A48" s="17" t="s">
        <v>474</v>
      </c>
      <c r="E48" s="17" t="s">
        <v>769</v>
      </c>
      <c r="F48" s="17" t="s">
        <v>800</v>
      </c>
      <c r="G48" s="17" t="s">
        <v>402</v>
      </c>
    </row>
    <row r="49" spans="5:6" ht="12.75">
      <c r="E49" s="598" t="s">
        <v>453</v>
      </c>
      <c r="F49" s="598"/>
    </row>
    <row r="50" ht="12.75">
      <c r="A50" s="17" t="s">
        <v>505</v>
      </c>
    </row>
    <row r="51" spans="1:7" ht="12.75">
      <c r="A51" s="17" t="s">
        <v>506</v>
      </c>
      <c r="E51" s="17">
        <v>954</v>
      </c>
      <c r="F51" s="17">
        <v>1466</v>
      </c>
      <c r="G51" s="17">
        <v>816</v>
      </c>
    </row>
    <row r="52" spans="1:7" ht="12.75">
      <c r="A52" s="17" t="s">
        <v>374</v>
      </c>
      <c r="E52" s="17">
        <v>50</v>
      </c>
      <c r="F52" s="17">
        <v>80</v>
      </c>
      <c r="G52" s="17">
        <v>80</v>
      </c>
    </row>
    <row r="53" spans="1:5" ht="12.75">
      <c r="A53" s="17" t="s">
        <v>342</v>
      </c>
      <c r="E53" s="17">
        <v>500</v>
      </c>
    </row>
    <row r="54" spans="1:7" ht="12.75">
      <c r="A54" s="17" t="s">
        <v>507</v>
      </c>
      <c r="E54" s="20">
        <f>SUM(E50:E53)</f>
        <v>1504</v>
      </c>
      <c r="F54" s="20">
        <f>SUM(F50:F53)</f>
        <v>1546</v>
      </c>
      <c r="G54" s="20">
        <f>SUM(G50:G53)</f>
        <v>896</v>
      </c>
    </row>
    <row r="57" ht="12.75">
      <c r="G57" s="20"/>
    </row>
  </sheetData>
  <mergeCells count="4">
    <mergeCell ref="E40:F40"/>
    <mergeCell ref="E10:F10"/>
    <mergeCell ref="E19:F19"/>
    <mergeCell ref="E49:F49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9"/>
  <sheetViews>
    <sheetView zoomScale="75" zoomScaleNormal="75" workbookViewId="0" topLeftCell="A1">
      <selection activeCell="D2" sqref="D2"/>
    </sheetView>
  </sheetViews>
  <sheetFormatPr defaultColWidth="9.00390625" defaultRowHeight="12.75"/>
  <cols>
    <col min="1" max="1" width="72.25390625" style="0" customWidth="1"/>
    <col min="2" max="2" width="19.00390625" style="0" customWidth="1"/>
    <col min="3" max="3" width="19.75390625" style="0" customWidth="1"/>
    <col min="4" max="4" width="11.375" style="0" customWidth="1"/>
  </cols>
  <sheetData>
    <row r="1" spans="2:4" ht="12.75">
      <c r="B1" s="412"/>
      <c r="D1" s="4" t="s">
        <v>624</v>
      </c>
    </row>
    <row r="2" ht="12.75">
      <c r="D2" s="20" t="s">
        <v>225</v>
      </c>
    </row>
    <row r="3" spans="1:2" ht="12.75">
      <c r="A3" s="14" t="s">
        <v>110</v>
      </c>
      <c r="B3" s="411"/>
    </row>
    <row r="4" ht="13.5" thickBot="1">
      <c r="C4" t="s">
        <v>183</v>
      </c>
    </row>
    <row r="5" spans="1:5" ht="12.75">
      <c r="A5" s="599" t="s">
        <v>940</v>
      </c>
      <c r="B5" s="601" t="s">
        <v>941</v>
      </c>
      <c r="C5" s="255" t="s">
        <v>111</v>
      </c>
      <c r="D5" s="256" t="s">
        <v>112</v>
      </c>
      <c r="E5" s="256" t="s">
        <v>942</v>
      </c>
    </row>
    <row r="6" spans="1:5" ht="13.5" thickBot="1">
      <c r="A6" s="600"/>
      <c r="B6" s="602"/>
      <c r="C6" s="257" t="s">
        <v>943</v>
      </c>
      <c r="D6" s="258"/>
      <c r="E6" s="259" t="s">
        <v>345</v>
      </c>
    </row>
    <row r="7" spans="1:5" ht="13.5" thickBot="1">
      <c r="A7" s="260" t="s">
        <v>944</v>
      </c>
      <c r="B7" s="261" t="s">
        <v>945</v>
      </c>
      <c r="C7" s="261" t="s">
        <v>946</v>
      </c>
      <c r="D7" s="262" t="s">
        <v>947</v>
      </c>
      <c r="E7" s="262" t="s">
        <v>948</v>
      </c>
    </row>
    <row r="8" spans="1:5" ht="18" customHeight="1">
      <c r="A8" s="263" t="s">
        <v>949</v>
      </c>
      <c r="B8" s="264" t="s">
        <v>950</v>
      </c>
      <c r="C8" s="265"/>
      <c r="D8" s="266"/>
      <c r="E8" s="267" t="str">
        <f aca="true" t="shared" si="0" ref="E8:E75">IF(C8&lt;&gt;0,ROUND(D8*100/C8,2),"-    ")</f>
        <v>-    </v>
      </c>
    </row>
    <row r="9" spans="1:5" ht="18" customHeight="1">
      <c r="A9" s="268" t="s">
        <v>951</v>
      </c>
      <c r="B9" s="269" t="s">
        <v>952</v>
      </c>
      <c r="C9" s="270"/>
      <c r="D9" s="271"/>
      <c r="E9" s="272" t="str">
        <f t="shared" si="0"/>
        <v>-    </v>
      </c>
    </row>
    <row r="10" spans="1:5" ht="18" customHeight="1">
      <c r="A10" s="273" t="s">
        <v>953</v>
      </c>
      <c r="B10" s="274">
        <v>3</v>
      </c>
      <c r="C10" s="271">
        <v>14427</v>
      </c>
      <c r="D10" s="271">
        <v>22162</v>
      </c>
      <c r="E10" s="272">
        <f t="shared" si="0"/>
        <v>153.61</v>
      </c>
    </row>
    <row r="11" spans="1:5" ht="18" customHeight="1">
      <c r="A11" s="268" t="s">
        <v>954</v>
      </c>
      <c r="B11" s="275">
        <v>4</v>
      </c>
      <c r="C11" s="271">
        <v>196157</v>
      </c>
      <c r="D11" s="271">
        <v>275633</v>
      </c>
      <c r="E11" s="276">
        <f t="shared" si="0"/>
        <v>140.52</v>
      </c>
    </row>
    <row r="12" spans="1:5" ht="18" customHeight="1">
      <c r="A12" s="268" t="s">
        <v>955</v>
      </c>
      <c r="B12" s="275">
        <v>5</v>
      </c>
      <c r="C12" s="271"/>
      <c r="D12" s="271"/>
      <c r="E12" s="276" t="str">
        <f t="shared" si="0"/>
        <v>-    </v>
      </c>
    </row>
    <row r="13" spans="1:5" ht="18" customHeight="1" thickBot="1">
      <c r="A13" s="268" t="s">
        <v>956</v>
      </c>
      <c r="B13" s="275">
        <v>6</v>
      </c>
      <c r="C13" s="277"/>
      <c r="D13" s="277"/>
      <c r="E13" s="278" t="str">
        <f t="shared" si="0"/>
        <v>-    </v>
      </c>
    </row>
    <row r="14" spans="1:5" ht="18" customHeight="1" thickBot="1">
      <c r="A14" s="279" t="s">
        <v>957</v>
      </c>
      <c r="B14" s="280">
        <v>7</v>
      </c>
      <c r="C14" s="281">
        <f>SUM(C8:C13)</f>
        <v>210584</v>
      </c>
      <c r="D14" s="281">
        <f>SUM(D8:D13)</f>
        <v>297795</v>
      </c>
      <c r="E14" s="282">
        <f t="shared" si="0"/>
        <v>141.41</v>
      </c>
    </row>
    <row r="15" spans="1:5" ht="18" customHeight="1">
      <c r="A15" s="283" t="s">
        <v>958</v>
      </c>
      <c r="B15" s="275">
        <v>8</v>
      </c>
      <c r="C15" s="271">
        <v>19998559</v>
      </c>
      <c r="D15" s="271">
        <v>20033675</v>
      </c>
      <c r="E15" s="272">
        <f t="shared" si="0"/>
        <v>100.18</v>
      </c>
    </row>
    <row r="16" spans="1:5" ht="18" customHeight="1">
      <c r="A16" s="283" t="s">
        <v>959</v>
      </c>
      <c r="B16" s="275">
        <v>9</v>
      </c>
      <c r="C16" s="271">
        <v>511105</v>
      </c>
      <c r="D16" s="271">
        <v>454573</v>
      </c>
      <c r="E16" s="276">
        <f t="shared" si="0"/>
        <v>88.94</v>
      </c>
    </row>
    <row r="17" spans="1:5" ht="18" customHeight="1">
      <c r="A17" s="283" t="s">
        <v>960</v>
      </c>
      <c r="B17" s="275">
        <v>10</v>
      </c>
      <c r="C17" s="271">
        <v>49798</v>
      </c>
      <c r="D17" s="271">
        <v>52172</v>
      </c>
      <c r="E17" s="276">
        <f t="shared" si="0"/>
        <v>104.77</v>
      </c>
    </row>
    <row r="18" spans="1:5" ht="18" customHeight="1">
      <c r="A18" s="283" t="s">
        <v>961</v>
      </c>
      <c r="B18" s="275">
        <v>11</v>
      </c>
      <c r="C18" s="271">
        <v>0</v>
      </c>
      <c r="D18" s="271">
        <v>0</v>
      </c>
      <c r="E18" s="276" t="str">
        <f t="shared" si="0"/>
        <v>-    </v>
      </c>
    </row>
    <row r="19" spans="1:5" ht="23.25" customHeight="1">
      <c r="A19" s="283" t="s">
        <v>962</v>
      </c>
      <c r="B19" s="275">
        <v>12</v>
      </c>
      <c r="C19" s="271">
        <v>1860311</v>
      </c>
      <c r="D19" s="271">
        <v>2278760</v>
      </c>
      <c r="E19" s="276">
        <f t="shared" si="0"/>
        <v>122.49</v>
      </c>
    </row>
    <row r="20" spans="1:5" ht="18" customHeight="1">
      <c r="A20" s="283" t="s">
        <v>963</v>
      </c>
      <c r="B20" s="284">
        <v>13</v>
      </c>
      <c r="C20" s="271"/>
      <c r="D20" s="271"/>
      <c r="E20" s="278" t="str">
        <f t="shared" si="0"/>
        <v>-    </v>
      </c>
    </row>
    <row r="21" spans="1:5" ht="18" customHeight="1">
      <c r="A21" s="283" t="s">
        <v>964</v>
      </c>
      <c r="B21" s="275">
        <v>14</v>
      </c>
      <c r="C21" s="271"/>
      <c r="D21" s="271"/>
      <c r="E21" s="278" t="str">
        <f t="shared" si="0"/>
        <v>-    </v>
      </c>
    </row>
    <row r="22" spans="1:5" ht="18" customHeight="1" thickBot="1">
      <c r="A22" s="283" t="s">
        <v>965</v>
      </c>
      <c r="B22" s="275">
        <v>15</v>
      </c>
      <c r="C22" s="271"/>
      <c r="D22" s="271"/>
      <c r="E22" s="278" t="str">
        <f t="shared" si="0"/>
        <v>-    </v>
      </c>
    </row>
    <row r="23" spans="1:5" ht="18" customHeight="1" thickBot="1">
      <c r="A23" s="285" t="s">
        <v>966</v>
      </c>
      <c r="B23" s="280">
        <v>16</v>
      </c>
      <c r="C23" s="281">
        <f>SUM(C15:C22)</f>
        <v>22419773</v>
      </c>
      <c r="D23" s="281">
        <v>22819180</v>
      </c>
      <c r="E23" s="282">
        <f t="shared" si="0"/>
        <v>101.78</v>
      </c>
    </row>
    <row r="24" spans="1:5" ht="18" customHeight="1">
      <c r="A24" s="283" t="s">
        <v>967</v>
      </c>
      <c r="B24" s="275">
        <v>17</v>
      </c>
      <c r="C24" s="271">
        <v>144324</v>
      </c>
      <c r="D24" s="271">
        <v>142636</v>
      </c>
      <c r="E24" s="272">
        <f t="shared" si="0"/>
        <v>98.83</v>
      </c>
    </row>
    <row r="25" spans="1:5" ht="18" customHeight="1">
      <c r="A25" s="283" t="s">
        <v>968</v>
      </c>
      <c r="B25" s="275">
        <v>18</v>
      </c>
      <c r="C25" s="271">
        <v>120834</v>
      </c>
      <c r="D25" s="271">
        <v>90863</v>
      </c>
      <c r="E25" s="276">
        <f t="shared" si="0"/>
        <v>75.2</v>
      </c>
    </row>
    <row r="26" spans="1:5" ht="18" customHeight="1">
      <c r="A26" s="283" t="s">
        <v>969</v>
      </c>
      <c r="B26" s="275">
        <v>19</v>
      </c>
      <c r="C26" s="271">
        <v>24945</v>
      </c>
      <c r="D26" s="271">
        <v>20834</v>
      </c>
      <c r="E26" s="276">
        <f t="shared" si="0"/>
        <v>83.52</v>
      </c>
    </row>
    <row r="27" spans="1:5" ht="18" customHeight="1" thickBot="1">
      <c r="A27" s="283" t="s">
        <v>970</v>
      </c>
      <c r="B27" s="275">
        <v>20</v>
      </c>
      <c r="C27" s="271"/>
      <c r="D27" s="271"/>
      <c r="E27" s="276" t="str">
        <f t="shared" si="0"/>
        <v>-    </v>
      </c>
    </row>
    <row r="28" spans="1:5" ht="12.75">
      <c r="A28" s="599" t="s">
        <v>940</v>
      </c>
      <c r="B28" s="601" t="s">
        <v>941</v>
      </c>
      <c r="C28" s="255" t="s">
        <v>111</v>
      </c>
      <c r="D28" s="256" t="s">
        <v>112</v>
      </c>
      <c r="E28" s="256" t="s">
        <v>942</v>
      </c>
    </row>
    <row r="29" spans="1:5" ht="13.5" thickBot="1">
      <c r="A29" s="600"/>
      <c r="B29" s="602"/>
      <c r="C29" s="257" t="s">
        <v>943</v>
      </c>
      <c r="D29" s="258"/>
      <c r="E29" s="259" t="s">
        <v>345</v>
      </c>
    </row>
    <row r="30" spans="1:5" ht="13.5" thickBot="1">
      <c r="A30" s="260" t="s">
        <v>944</v>
      </c>
      <c r="B30" s="261" t="s">
        <v>945</v>
      </c>
      <c r="C30" s="262" t="s">
        <v>947</v>
      </c>
      <c r="D30" s="262" t="s">
        <v>947</v>
      </c>
      <c r="E30" s="262" t="s">
        <v>948</v>
      </c>
    </row>
    <row r="31" spans="1:5" ht="18" customHeight="1">
      <c r="A31" s="283" t="s">
        <v>971</v>
      </c>
      <c r="B31" s="275">
        <v>21</v>
      </c>
      <c r="C31" s="271"/>
      <c r="D31" s="271"/>
      <c r="E31" s="276" t="str">
        <f t="shared" si="0"/>
        <v>-    </v>
      </c>
    </row>
    <row r="32" spans="1:5" ht="18" customHeight="1" thickBot="1">
      <c r="A32" s="283" t="s">
        <v>972</v>
      </c>
      <c r="B32" s="275">
        <v>22</v>
      </c>
      <c r="C32" s="271"/>
      <c r="D32" s="271"/>
      <c r="E32" s="276" t="str">
        <f t="shared" si="0"/>
        <v>-    </v>
      </c>
    </row>
    <row r="33" spans="1:5" ht="18" customHeight="1" thickBot="1">
      <c r="A33" s="285" t="s">
        <v>973</v>
      </c>
      <c r="B33" s="280">
        <v>23</v>
      </c>
      <c r="C33" s="281">
        <f>SUM(C24:C32)</f>
        <v>290103</v>
      </c>
      <c r="D33" s="281">
        <f>SUM(D24:D32)</f>
        <v>254333</v>
      </c>
      <c r="E33" s="282">
        <f t="shared" si="0"/>
        <v>87.67</v>
      </c>
    </row>
    <row r="34" spans="1:5" ht="18" customHeight="1">
      <c r="A34" s="283" t="s">
        <v>974</v>
      </c>
      <c r="B34" s="286">
        <v>24</v>
      </c>
      <c r="C34" s="271">
        <v>1378948</v>
      </c>
      <c r="D34" s="271">
        <v>1320414</v>
      </c>
      <c r="E34" s="276">
        <f t="shared" si="0"/>
        <v>95.76</v>
      </c>
    </row>
    <row r="35" spans="1:5" ht="18" customHeight="1">
      <c r="A35" s="283" t="s">
        <v>975</v>
      </c>
      <c r="B35" s="286">
        <v>25</v>
      </c>
      <c r="C35" s="271"/>
      <c r="D35" s="271"/>
      <c r="E35" s="276" t="str">
        <f t="shared" si="0"/>
        <v>-    </v>
      </c>
    </row>
    <row r="36" spans="1:5" ht="18" customHeight="1">
      <c r="A36" s="283" t="s">
        <v>976</v>
      </c>
      <c r="B36" s="286">
        <v>26</v>
      </c>
      <c r="C36" s="271"/>
      <c r="D36" s="271"/>
      <c r="E36" s="276" t="str">
        <f t="shared" si="0"/>
        <v>-    </v>
      </c>
    </row>
    <row r="37" spans="1:5" ht="18" customHeight="1">
      <c r="A37" s="283" t="s">
        <v>977</v>
      </c>
      <c r="B37" s="286">
        <v>27</v>
      </c>
      <c r="C37" s="271"/>
      <c r="D37" s="271"/>
      <c r="E37" s="276" t="str">
        <f t="shared" si="0"/>
        <v>-    </v>
      </c>
    </row>
    <row r="38" spans="1:5" ht="18" customHeight="1" thickBot="1">
      <c r="A38" s="287" t="s">
        <v>978</v>
      </c>
      <c r="B38" s="286">
        <v>28</v>
      </c>
      <c r="C38" s="271"/>
      <c r="D38" s="271"/>
      <c r="E38" s="276" t="str">
        <f t="shared" si="0"/>
        <v>-    </v>
      </c>
    </row>
    <row r="39" spans="1:5" ht="24.75" customHeight="1" thickBot="1">
      <c r="A39" s="288" t="s">
        <v>979</v>
      </c>
      <c r="B39" s="289">
        <v>29</v>
      </c>
      <c r="C39" s="281">
        <f>SUM(C34:C38)</f>
        <v>1378948</v>
      </c>
      <c r="D39" s="281">
        <f>SUM(D34:D38)</f>
        <v>1320414</v>
      </c>
      <c r="E39" s="290">
        <f t="shared" si="0"/>
        <v>95.76</v>
      </c>
    </row>
    <row r="40" spans="1:5" ht="18" customHeight="1" thickBot="1">
      <c r="A40" s="291" t="s">
        <v>980</v>
      </c>
      <c r="B40" s="292">
        <v>30</v>
      </c>
      <c r="C40" s="293">
        <f>C14+C23+C33+C39</f>
        <v>24299408</v>
      </c>
      <c r="D40" s="293">
        <f>D14+D23+D33+D39</f>
        <v>24691722</v>
      </c>
      <c r="E40" s="282">
        <f t="shared" si="0"/>
        <v>101.61</v>
      </c>
    </row>
    <row r="41" spans="1:5" ht="18" customHeight="1">
      <c r="A41" s="294" t="s">
        <v>981</v>
      </c>
      <c r="B41" s="274">
        <v>31</v>
      </c>
      <c r="C41" s="277">
        <v>4476</v>
      </c>
      <c r="D41" s="277">
        <v>4894</v>
      </c>
      <c r="E41" s="272">
        <f t="shared" si="0"/>
        <v>109.34</v>
      </c>
    </row>
    <row r="42" spans="1:5" ht="18" customHeight="1">
      <c r="A42" s="283" t="s">
        <v>982</v>
      </c>
      <c r="B42" s="275">
        <v>32</v>
      </c>
      <c r="C42" s="271"/>
      <c r="D42" s="271"/>
      <c r="E42" s="276" t="str">
        <f t="shared" si="0"/>
        <v>-    </v>
      </c>
    </row>
    <row r="43" spans="1:5" ht="18" customHeight="1">
      <c r="A43" s="283" t="s">
        <v>983</v>
      </c>
      <c r="B43" s="275">
        <v>33</v>
      </c>
      <c r="C43" s="271"/>
      <c r="D43" s="271"/>
      <c r="E43" s="276" t="str">
        <f t="shared" si="0"/>
        <v>-    </v>
      </c>
    </row>
    <row r="44" spans="1:5" ht="18" customHeight="1">
      <c r="A44" s="283" t="s">
        <v>984</v>
      </c>
      <c r="B44" s="275">
        <v>34</v>
      </c>
      <c r="C44" s="271"/>
      <c r="D44" s="271"/>
      <c r="E44" s="276" t="str">
        <f t="shared" si="0"/>
        <v>-    </v>
      </c>
    </row>
    <row r="45" spans="1:5" ht="22.5" customHeight="1">
      <c r="A45" s="283" t="s">
        <v>985</v>
      </c>
      <c r="B45" s="275">
        <v>35</v>
      </c>
      <c r="C45" s="271"/>
      <c r="D45" s="271"/>
      <c r="E45" s="276" t="str">
        <f>IF(C45&lt;&gt;0,ROUND(D45*100/C45,2),"-    ")</f>
        <v>-    </v>
      </c>
    </row>
    <row r="46" spans="1:5" ht="18" customHeight="1" thickBot="1">
      <c r="A46" s="283" t="s">
        <v>986</v>
      </c>
      <c r="B46" s="275">
        <v>36</v>
      </c>
      <c r="C46" s="271"/>
      <c r="D46" s="271"/>
      <c r="E46" s="276" t="str">
        <f t="shared" si="0"/>
        <v>-    </v>
      </c>
    </row>
    <row r="47" spans="1:5" ht="18" customHeight="1" thickBot="1">
      <c r="A47" s="285" t="s">
        <v>987</v>
      </c>
      <c r="B47" s="295">
        <v>37</v>
      </c>
      <c r="C47" s="281">
        <f>SUM(C41:C46)</f>
        <v>4476</v>
      </c>
      <c r="D47" s="281">
        <f>SUM(D41:D46)</f>
        <v>4894</v>
      </c>
      <c r="E47" s="282">
        <f t="shared" si="0"/>
        <v>109.34</v>
      </c>
    </row>
    <row r="48" spans="1:5" ht="22.5" customHeight="1">
      <c r="A48" s="283" t="s">
        <v>988</v>
      </c>
      <c r="B48" s="275">
        <v>38</v>
      </c>
      <c r="C48" s="271">
        <v>28980</v>
      </c>
      <c r="D48" s="271">
        <v>20355</v>
      </c>
      <c r="E48" s="272">
        <f t="shared" si="0"/>
        <v>70.24</v>
      </c>
    </row>
    <row r="49" spans="1:5" ht="18" customHeight="1">
      <c r="A49" s="283" t="s">
        <v>989</v>
      </c>
      <c r="B49" s="275">
        <v>39</v>
      </c>
      <c r="C49" s="271">
        <v>101302</v>
      </c>
      <c r="D49" s="271">
        <v>106192</v>
      </c>
      <c r="E49" s="276">
        <f t="shared" si="0"/>
        <v>104.83</v>
      </c>
    </row>
    <row r="50" spans="1:5" ht="18" customHeight="1">
      <c r="A50" s="283" t="s">
        <v>990</v>
      </c>
      <c r="B50" s="275">
        <v>40</v>
      </c>
      <c r="C50" s="271">
        <v>0</v>
      </c>
      <c r="D50" s="271">
        <v>0</v>
      </c>
      <c r="E50" s="276" t="str">
        <f t="shared" si="0"/>
        <v>-    </v>
      </c>
    </row>
    <row r="51" spans="1:5" ht="18" customHeight="1">
      <c r="A51" s="283" t="s">
        <v>991</v>
      </c>
      <c r="B51" s="275">
        <v>41</v>
      </c>
      <c r="C51" s="271">
        <v>15176</v>
      </c>
      <c r="D51" s="271">
        <v>21770</v>
      </c>
      <c r="E51" s="276">
        <f t="shared" si="0"/>
        <v>143.45</v>
      </c>
    </row>
    <row r="52" spans="1:5" ht="22.5" customHeight="1" thickBot="1">
      <c r="A52" s="268" t="s">
        <v>992</v>
      </c>
      <c r="B52" s="275">
        <v>42</v>
      </c>
      <c r="C52" s="271">
        <v>66</v>
      </c>
      <c r="D52" s="271"/>
      <c r="E52" s="276">
        <f t="shared" si="0"/>
        <v>0</v>
      </c>
    </row>
    <row r="53" spans="1:5" ht="12.75">
      <c r="A53" s="599" t="s">
        <v>940</v>
      </c>
      <c r="B53" s="601" t="s">
        <v>941</v>
      </c>
      <c r="C53" s="255" t="s">
        <v>111</v>
      </c>
      <c r="D53" s="256" t="s">
        <v>112</v>
      </c>
      <c r="E53" s="256" t="s">
        <v>942</v>
      </c>
    </row>
    <row r="54" spans="1:5" ht="13.5" thickBot="1">
      <c r="A54" s="600"/>
      <c r="B54" s="602"/>
      <c r="C54" s="257" t="s">
        <v>943</v>
      </c>
      <c r="D54" s="258"/>
      <c r="E54" s="259" t="s">
        <v>345</v>
      </c>
    </row>
    <row r="55" spans="1:5" ht="13.5" thickBot="1">
      <c r="A55" s="260" t="s">
        <v>944</v>
      </c>
      <c r="B55" s="261" t="s">
        <v>945</v>
      </c>
      <c r="C55" s="262" t="s">
        <v>947</v>
      </c>
      <c r="D55" s="262" t="s">
        <v>947</v>
      </c>
      <c r="E55" s="262" t="s">
        <v>948</v>
      </c>
    </row>
    <row r="56" spans="1:5" ht="21.75" customHeight="1">
      <c r="A56" s="268" t="s">
        <v>0</v>
      </c>
      <c r="B56" s="275">
        <v>43</v>
      </c>
      <c r="C56" s="271">
        <v>4460</v>
      </c>
      <c r="D56" s="271"/>
      <c r="E56" s="278"/>
    </row>
    <row r="57" spans="1:5" ht="21.75" customHeight="1">
      <c r="A57" s="268" t="s">
        <v>113</v>
      </c>
      <c r="B57" s="275">
        <v>44</v>
      </c>
      <c r="C57" s="271"/>
      <c r="D57" s="271"/>
      <c r="E57" s="278"/>
    </row>
    <row r="58" spans="1:5" ht="18" customHeight="1">
      <c r="A58" s="268" t="s">
        <v>1</v>
      </c>
      <c r="B58" s="275">
        <v>45</v>
      </c>
      <c r="C58" s="271"/>
      <c r="D58" s="271"/>
      <c r="E58" s="278" t="str">
        <f t="shared" si="0"/>
        <v>-    </v>
      </c>
    </row>
    <row r="59" spans="1:5" ht="22.5" customHeight="1">
      <c r="A59" s="268" t="s">
        <v>2</v>
      </c>
      <c r="B59" s="275">
        <v>46</v>
      </c>
      <c r="C59" s="271"/>
      <c r="D59" s="271"/>
      <c r="E59" s="278"/>
    </row>
    <row r="60" spans="1:5" ht="18" customHeight="1" thickBot="1">
      <c r="A60" s="268" t="s">
        <v>114</v>
      </c>
      <c r="B60" s="275">
        <v>47</v>
      </c>
      <c r="C60" s="271"/>
      <c r="D60" s="271"/>
      <c r="E60" s="278" t="str">
        <f t="shared" si="0"/>
        <v>-    </v>
      </c>
    </row>
    <row r="61" spans="1:5" ht="18" customHeight="1" thickBot="1">
      <c r="A61" s="285" t="s">
        <v>3</v>
      </c>
      <c r="B61" s="295">
        <v>48</v>
      </c>
      <c r="C61" s="296">
        <f>SUM(C48:C51)</f>
        <v>145458</v>
      </c>
      <c r="D61" s="296">
        <f>SUM(D48:D51)</f>
        <v>148317</v>
      </c>
      <c r="E61" s="282">
        <f t="shared" si="0"/>
        <v>101.97</v>
      </c>
    </row>
    <row r="62" spans="1:5" ht="18" customHeight="1">
      <c r="A62" s="283" t="s">
        <v>4</v>
      </c>
      <c r="B62" s="275">
        <v>49</v>
      </c>
      <c r="C62" s="271"/>
      <c r="D62" s="271"/>
      <c r="E62" s="272" t="str">
        <f t="shared" si="0"/>
        <v>-    </v>
      </c>
    </row>
    <row r="63" spans="1:5" ht="18" customHeight="1" thickBot="1">
      <c r="A63" s="283" t="s">
        <v>5</v>
      </c>
      <c r="B63" s="275">
        <v>50</v>
      </c>
      <c r="C63" s="271"/>
      <c r="D63" s="271"/>
      <c r="E63" s="276" t="str">
        <f t="shared" si="0"/>
        <v>-    </v>
      </c>
    </row>
    <row r="64" spans="1:5" ht="18" customHeight="1" thickBot="1">
      <c r="A64" s="285" t="s">
        <v>6</v>
      </c>
      <c r="B64" s="295">
        <v>51</v>
      </c>
      <c r="C64" s="281">
        <f>SUM(C62:C63)</f>
        <v>0</v>
      </c>
      <c r="D64" s="281">
        <f>SUM(D62:D63)</f>
        <v>0</v>
      </c>
      <c r="E64" s="282" t="str">
        <f t="shared" si="0"/>
        <v>-    </v>
      </c>
    </row>
    <row r="65" spans="1:5" ht="18" customHeight="1">
      <c r="A65" s="283" t="s">
        <v>7</v>
      </c>
      <c r="B65" s="275">
        <v>52</v>
      </c>
      <c r="C65" s="271">
        <v>1992</v>
      </c>
      <c r="D65" s="271">
        <v>2593</v>
      </c>
      <c r="E65" s="272">
        <f t="shared" si="0"/>
        <v>130.17</v>
      </c>
    </row>
    <row r="66" spans="1:5" ht="18" customHeight="1">
      <c r="A66" s="283" t="s">
        <v>8</v>
      </c>
      <c r="B66" s="275">
        <v>53</v>
      </c>
      <c r="C66" s="271">
        <v>592189</v>
      </c>
      <c r="D66" s="271">
        <v>602306</v>
      </c>
      <c r="E66" s="276">
        <f t="shared" si="0"/>
        <v>101.71</v>
      </c>
    </row>
    <row r="67" spans="1:5" ht="18" customHeight="1">
      <c r="A67" s="283" t="s">
        <v>9</v>
      </c>
      <c r="B67" s="275">
        <v>54</v>
      </c>
      <c r="C67" s="271"/>
      <c r="D67" s="271"/>
      <c r="E67" s="276" t="str">
        <f t="shared" si="0"/>
        <v>-    </v>
      </c>
    </row>
    <row r="68" spans="1:5" ht="18" customHeight="1" thickBot="1">
      <c r="A68" s="283" t="s">
        <v>10</v>
      </c>
      <c r="B68" s="275">
        <v>55</v>
      </c>
      <c r="C68" s="271">
        <v>2737</v>
      </c>
      <c r="D68" s="271">
        <v>3686</v>
      </c>
      <c r="E68" s="278">
        <f t="shared" si="0"/>
        <v>134.67</v>
      </c>
    </row>
    <row r="69" spans="1:5" ht="18" customHeight="1" thickBot="1">
      <c r="A69" s="285" t="s">
        <v>11</v>
      </c>
      <c r="B69" s="295">
        <v>56</v>
      </c>
      <c r="C69" s="281">
        <f>SUM(C65:C68)</f>
        <v>596918</v>
      </c>
      <c r="D69" s="281">
        <f>SUM(D65:D68)</f>
        <v>608585</v>
      </c>
      <c r="E69" s="282">
        <f t="shared" si="0"/>
        <v>101.95</v>
      </c>
    </row>
    <row r="70" spans="1:5" ht="18" customHeight="1">
      <c r="A70" s="283" t="s">
        <v>12</v>
      </c>
      <c r="B70" s="275">
        <v>57</v>
      </c>
      <c r="C70" s="271">
        <v>46834</v>
      </c>
      <c r="D70" s="271">
        <v>79050</v>
      </c>
      <c r="E70" s="272">
        <f t="shared" si="0"/>
        <v>168.79</v>
      </c>
    </row>
    <row r="71" spans="1:5" ht="18" customHeight="1">
      <c r="A71" s="283" t="s">
        <v>13</v>
      </c>
      <c r="B71" s="275">
        <v>58</v>
      </c>
      <c r="C71" s="271">
        <v>51000</v>
      </c>
      <c r="D71" s="271">
        <v>52671</v>
      </c>
      <c r="E71" s="276">
        <f t="shared" si="0"/>
        <v>103.28</v>
      </c>
    </row>
    <row r="72" spans="1:5" ht="18" customHeight="1">
      <c r="A72" s="283" t="s">
        <v>14</v>
      </c>
      <c r="B72" s="275">
        <v>59</v>
      </c>
      <c r="C72" s="271"/>
      <c r="D72" s="271">
        <v>18</v>
      </c>
      <c r="E72" s="276" t="str">
        <f t="shared" si="0"/>
        <v>-    </v>
      </c>
    </row>
    <row r="73" spans="1:5" ht="18" customHeight="1" thickBot="1">
      <c r="A73" s="283" t="s">
        <v>15</v>
      </c>
      <c r="B73" s="275">
        <v>60</v>
      </c>
      <c r="C73" s="271"/>
      <c r="D73" s="271"/>
      <c r="E73" s="276" t="str">
        <f t="shared" si="0"/>
        <v>-    </v>
      </c>
    </row>
    <row r="74" spans="1:5" ht="18" customHeight="1" thickBot="1">
      <c r="A74" s="297" t="s">
        <v>16</v>
      </c>
      <c r="B74" s="298">
        <v>61</v>
      </c>
      <c r="C74" s="299">
        <f>SUM(C70:C73)</f>
        <v>97834</v>
      </c>
      <c r="D74" s="299">
        <f>SUM(D70:D73)</f>
        <v>131739</v>
      </c>
      <c r="E74" s="300">
        <f t="shared" si="0"/>
        <v>134.66</v>
      </c>
    </row>
    <row r="75" spans="1:5" ht="18" customHeight="1" thickBot="1">
      <c r="A75" s="291" t="s">
        <v>17</v>
      </c>
      <c r="B75" s="301">
        <v>62</v>
      </c>
      <c r="C75" s="293">
        <f>C47+C61+C64+C69+C74</f>
        <v>844686</v>
      </c>
      <c r="D75" s="293">
        <f>D47+D61+D64+D69+D74</f>
        <v>893535</v>
      </c>
      <c r="E75" s="282">
        <f t="shared" si="0"/>
        <v>105.78</v>
      </c>
    </row>
    <row r="76" spans="1:5" ht="18" customHeight="1" thickBot="1">
      <c r="A76" s="302" t="s">
        <v>18</v>
      </c>
      <c r="B76" s="303">
        <v>63</v>
      </c>
      <c r="C76" s="293">
        <f>C40+C75</f>
        <v>25144094</v>
      </c>
      <c r="D76" s="293">
        <f>D40+D75</f>
        <v>25585257</v>
      </c>
      <c r="E76" s="282">
        <f>IF(C76&lt;&gt;0,ROUND(D76*100/C76,2),"-    ")</f>
        <v>101.75</v>
      </c>
    </row>
    <row r="77" ht="18" customHeight="1"/>
    <row r="78" ht="18" customHeight="1" thickBot="1"/>
    <row r="79" spans="1:5" ht="18" customHeight="1">
      <c r="A79" s="599" t="s">
        <v>19</v>
      </c>
      <c r="B79" s="601" t="s">
        <v>941</v>
      </c>
      <c r="C79" s="255" t="s">
        <v>111</v>
      </c>
      <c r="D79" s="256" t="s">
        <v>112</v>
      </c>
      <c r="E79" s="256" t="s">
        <v>942</v>
      </c>
    </row>
    <row r="80" spans="1:5" ht="18" customHeight="1" thickBot="1">
      <c r="A80" s="600"/>
      <c r="B80" s="602"/>
      <c r="C80" s="257" t="s">
        <v>943</v>
      </c>
      <c r="D80" s="258"/>
      <c r="E80" s="259" t="s">
        <v>345</v>
      </c>
    </row>
    <row r="81" spans="1:5" ht="18" customHeight="1" thickBot="1">
      <c r="A81" s="260" t="s">
        <v>944</v>
      </c>
      <c r="B81" s="261" t="s">
        <v>945</v>
      </c>
      <c r="C81" s="262" t="s">
        <v>947</v>
      </c>
      <c r="D81" s="262" t="s">
        <v>947</v>
      </c>
      <c r="E81" s="262" t="s">
        <v>948</v>
      </c>
    </row>
    <row r="82" spans="1:5" ht="18" customHeight="1">
      <c r="A82" s="263" t="s">
        <v>20</v>
      </c>
      <c r="B82" s="304">
        <v>64</v>
      </c>
      <c r="C82" s="305">
        <v>930455</v>
      </c>
      <c r="D82" s="305">
        <v>930455</v>
      </c>
      <c r="E82" s="267">
        <f aca="true" t="shared" si="1" ref="E82:E148">IF(C82&lt;&gt;0,ROUND(D82*100/C82,2),"-    ")</f>
        <v>100</v>
      </c>
    </row>
    <row r="83" spans="1:5" ht="18" customHeight="1">
      <c r="A83" s="268" t="s">
        <v>22</v>
      </c>
      <c r="B83" s="275">
        <v>65</v>
      </c>
      <c r="C83" s="306">
        <v>23225076</v>
      </c>
      <c r="D83" s="306">
        <v>23734320</v>
      </c>
      <c r="E83" s="278">
        <f t="shared" si="1"/>
        <v>102.19</v>
      </c>
    </row>
    <row r="84" spans="1:5" ht="18" customHeight="1" thickBot="1">
      <c r="A84" s="307" t="s">
        <v>23</v>
      </c>
      <c r="B84" s="308">
        <v>66</v>
      </c>
      <c r="C84" s="306"/>
      <c r="D84" s="306"/>
      <c r="E84" s="278" t="str">
        <f t="shared" si="1"/>
        <v>-    </v>
      </c>
    </row>
    <row r="85" spans="1:5" ht="18" customHeight="1" thickBot="1">
      <c r="A85" s="309" t="s">
        <v>24</v>
      </c>
      <c r="B85" s="292">
        <v>67</v>
      </c>
      <c r="C85" s="310">
        <f>SUM(C82:C84)</f>
        <v>24155531</v>
      </c>
      <c r="D85" s="310">
        <f>SUM(D82:D84)</f>
        <v>24664775</v>
      </c>
      <c r="E85" s="282">
        <f t="shared" si="1"/>
        <v>102.11</v>
      </c>
    </row>
    <row r="86" spans="1:5" ht="18" customHeight="1">
      <c r="A86" s="273" t="s">
        <v>25</v>
      </c>
      <c r="B86" s="311">
        <v>68</v>
      </c>
      <c r="C86" s="312">
        <v>525710</v>
      </c>
      <c r="D86" s="312">
        <v>585509</v>
      </c>
      <c r="E86" s="272">
        <f t="shared" si="1"/>
        <v>111.37</v>
      </c>
    </row>
    <row r="87" spans="1:5" ht="18" customHeight="1">
      <c r="A87" s="268" t="s">
        <v>26</v>
      </c>
      <c r="B87" s="286">
        <v>69</v>
      </c>
      <c r="C87" s="277">
        <v>492129</v>
      </c>
      <c r="D87" s="277">
        <v>551928</v>
      </c>
      <c r="E87" s="272">
        <f>IF(C87&lt;&gt;0,ROUND(D87*100/C87,2),"-    ")</f>
        <v>112.15</v>
      </c>
    </row>
    <row r="88" spans="1:5" ht="18" customHeight="1">
      <c r="A88" s="268" t="s">
        <v>27</v>
      </c>
      <c r="B88" s="286">
        <v>70</v>
      </c>
      <c r="C88" s="277">
        <v>33581</v>
      </c>
      <c r="D88" s="277">
        <v>33581</v>
      </c>
      <c r="E88" s="272">
        <f>IF(C88&lt;&gt;0,ROUND(D88*100/C88,2),"-    ")</f>
        <v>100</v>
      </c>
    </row>
    <row r="89" spans="1:5" ht="18" customHeight="1">
      <c r="A89" s="283" t="s">
        <v>28</v>
      </c>
      <c r="B89" s="286">
        <v>71</v>
      </c>
      <c r="C89" s="271">
        <v>0</v>
      </c>
      <c r="D89" s="271">
        <v>117</v>
      </c>
      <c r="E89" s="276" t="str">
        <f t="shared" si="1"/>
        <v>-    </v>
      </c>
    </row>
    <row r="90" spans="1:5" ht="18" customHeight="1">
      <c r="A90" s="283" t="s">
        <v>29</v>
      </c>
      <c r="B90" s="286">
        <v>72</v>
      </c>
      <c r="C90" s="271"/>
      <c r="D90" s="271"/>
      <c r="E90" s="276" t="str">
        <f t="shared" si="1"/>
        <v>-    </v>
      </c>
    </row>
    <row r="91" spans="1:5" ht="18" customHeight="1">
      <c r="A91" s="283" t="s">
        <v>30</v>
      </c>
      <c r="B91" s="286">
        <v>73</v>
      </c>
      <c r="C91" s="271"/>
      <c r="D91" s="271"/>
      <c r="E91" s="276" t="str">
        <f t="shared" si="1"/>
        <v>-    </v>
      </c>
    </row>
    <row r="92" spans="1:5" ht="18" customHeight="1" thickBot="1">
      <c r="A92" s="283" t="s">
        <v>31</v>
      </c>
      <c r="B92" s="286">
        <v>74</v>
      </c>
      <c r="C92" s="306"/>
      <c r="D92" s="306"/>
      <c r="E92" s="276" t="str">
        <f t="shared" si="1"/>
        <v>-    </v>
      </c>
    </row>
    <row r="93" spans="1:5" ht="18" customHeight="1" thickBot="1">
      <c r="A93" s="285" t="s">
        <v>32</v>
      </c>
      <c r="B93" s="280">
        <v>75</v>
      </c>
      <c r="C93" s="313">
        <f>C86+C89+C90+C91+C92</f>
        <v>525710</v>
      </c>
      <c r="D93" s="313">
        <f>D86+D89+D90+D91+D92</f>
        <v>585626</v>
      </c>
      <c r="E93" s="282">
        <f t="shared" si="1"/>
        <v>111.4</v>
      </c>
    </row>
    <row r="94" spans="1:5" ht="18" customHeight="1">
      <c r="A94" s="283" t="s">
        <v>33</v>
      </c>
      <c r="B94" s="286">
        <v>76</v>
      </c>
      <c r="C94" s="312">
        <f>SUM(C95:C96)</f>
        <v>0</v>
      </c>
      <c r="D94" s="312">
        <f>SUM(D95:D96)</f>
        <v>0</v>
      </c>
      <c r="E94" s="272" t="str">
        <f t="shared" si="1"/>
        <v>-    </v>
      </c>
    </row>
    <row r="95" spans="1:5" ht="18" customHeight="1">
      <c r="A95" s="283" t="s">
        <v>34</v>
      </c>
      <c r="B95" s="286">
        <v>77</v>
      </c>
      <c r="C95" s="277"/>
      <c r="D95" s="277"/>
      <c r="E95" s="272" t="str">
        <f>IF(C95&lt;&gt;0,ROUND(D95*100/C95,2),"-    ")</f>
        <v>-    </v>
      </c>
    </row>
    <row r="96" spans="1:5" ht="18" customHeight="1">
      <c r="A96" s="283" t="s">
        <v>35</v>
      </c>
      <c r="B96" s="286">
        <v>78</v>
      </c>
      <c r="C96" s="277"/>
      <c r="D96" s="277"/>
      <c r="E96" s="272" t="str">
        <f>IF(C96&lt;&gt;0,ROUND(D96*100/C96,2),"-    ")</f>
        <v>-    </v>
      </c>
    </row>
    <row r="97" spans="1:5" ht="18" customHeight="1">
      <c r="A97" s="283" t="s">
        <v>36</v>
      </c>
      <c r="B97" s="286">
        <v>79</v>
      </c>
      <c r="C97" s="271"/>
      <c r="D97" s="271"/>
      <c r="E97" s="276" t="str">
        <f t="shared" si="1"/>
        <v>-    </v>
      </c>
    </row>
    <row r="98" spans="1:5" ht="18" customHeight="1">
      <c r="A98" s="283" t="s">
        <v>37</v>
      </c>
      <c r="B98" s="286">
        <v>80</v>
      </c>
      <c r="C98" s="271"/>
      <c r="D98" s="271"/>
      <c r="E98" s="276" t="str">
        <f t="shared" si="1"/>
        <v>-    </v>
      </c>
    </row>
    <row r="99" spans="1:5" ht="18" customHeight="1" thickBot="1">
      <c r="A99" s="283" t="s">
        <v>38</v>
      </c>
      <c r="B99" s="286">
        <v>81</v>
      </c>
      <c r="C99" s="306"/>
      <c r="D99" s="306"/>
      <c r="E99" s="278" t="str">
        <f t="shared" si="1"/>
        <v>-    </v>
      </c>
    </row>
    <row r="100" spans="1:5" ht="18" customHeight="1" thickBot="1">
      <c r="A100" s="297" t="s">
        <v>39</v>
      </c>
      <c r="B100" s="314">
        <v>82</v>
      </c>
      <c r="C100" s="315">
        <f>C94+C97+C98+C99</f>
        <v>0</v>
      </c>
      <c r="D100" s="315">
        <f>D94+D97+D98+D99</f>
        <v>0</v>
      </c>
      <c r="E100" s="300" t="str">
        <f t="shared" si="1"/>
        <v>-    </v>
      </c>
    </row>
    <row r="101" spans="1:5" ht="18" customHeight="1" thickBot="1">
      <c r="A101" s="291" t="s">
        <v>40</v>
      </c>
      <c r="B101" s="292">
        <v>83</v>
      </c>
      <c r="C101" s="310">
        <f>C93+C100</f>
        <v>525710</v>
      </c>
      <c r="D101" s="310">
        <f>D93+D100</f>
        <v>585626</v>
      </c>
      <c r="E101" s="282">
        <f t="shared" si="1"/>
        <v>111.4</v>
      </c>
    </row>
    <row r="102" spans="1:5" ht="18" customHeight="1">
      <c r="A102" s="294" t="s">
        <v>41</v>
      </c>
      <c r="B102" s="311">
        <v>84</v>
      </c>
      <c r="C102" s="277"/>
      <c r="D102" s="277"/>
      <c r="E102" s="272" t="str">
        <f t="shared" si="1"/>
        <v>-    </v>
      </c>
    </row>
    <row r="103" spans="1:5" ht="18" customHeight="1">
      <c r="A103" s="283" t="s">
        <v>42</v>
      </c>
      <c r="B103" s="286">
        <v>85</v>
      </c>
      <c r="C103" s="271"/>
      <c r="D103" s="271"/>
      <c r="E103" s="276" t="str">
        <f t="shared" si="1"/>
        <v>-    </v>
      </c>
    </row>
    <row r="104" spans="1:5" ht="18" customHeight="1" thickBot="1">
      <c r="A104" s="283" t="s">
        <v>43</v>
      </c>
      <c r="B104" s="286">
        <v>86</v>
      </c>
      <c r="C104" s="271"/>
      <c r="D104" s="271"/>
      <c r="E104" s="276"/>
    </row>
    <row r="105" spans="1:5" ht="18" customHeight="1">
      <c r="A105" s="599" t="s">
        <v>19</v>
      </c>
      <c r="B105" s="601" t="s">
        <v>941</v>
      </c>
      <c r="C105" s="255" t="s">
        <v>111</v>
      </c>
      <c r="D105" s="256" t="s">
        <v>112</v>
      </c>
      <c r="E105" s="256" t="s">
        <v>942</v>
      </c>
    </row>
    <row r="106" spans="1:5" ht="18" customHeight="1" thickBot="1">
      <c r="A106" s="600"/>
      <c r="B106" s="602"/>
      <c r="C106" s="257" t="s">
        <v>943</v>
      </c>
      <c r="D106" s="258"/>
      <c r="E106" s="259" t="s">
        <v>345</v>
      </c>
    </row>
    <row r="107" spans="1:5" ht="18" customHeight="1" thickBot="1">
      <c r="A107" s="260" t="s">
        <v>944</v>
      </c>
      <c r="B107" s="261" t="s">
        <v>945</v>
      </c>
      <c r="C107" s="262" t="s">
        <v>947</v>
      </c>
      <c r="D107" s="262" t="s">
        <v>947</v>
      </c>
      <c r="E107" s="262" t="s">
        <v>948</v>
      </c>
    </row>
    <row r="108" spans="1:5" ht="18" customHeight="1">
      <c r="A108" s="283" t="s">
        <v>44</v>
      </c>
      <c r="B108" s="286">
        <v>87</v>
      </c>
      <c r="C108" s="271">
        <v>46067</v>
      </c>
      <c r="D108" s="271">
        <v>49159</v>
      </c>
      <c r="E108" s="276">
        <f t="shared" si="1"/>
        <v>106.71</v>
      </c>
    </row>
    <row r="109" spans="1:5" ht="18" customHeight="1">
      <c r="A109" s="283" t="s">
        <v>49</v>
      </c>
      <c r="B109" s="286">
        <v>88</v>
      </c>
      <c r="C109" s="271"/>
      <c r="D109" s="271"/>
      <c r="E109" s="276" t="str">
        <f>IF(C109&lt;&gt;0,ROUND(D109*100/C109,2),"-    ")</f>
        <v>-    </v>
      </c>
    </row>
    <row r="110" spans="1:5" ht="18" customHeight="1" thickBot="1">
      <c r="A110" s="283" t="s">
        <v>50</v>
      </c>
      <c r="B110" s="286">
        <v>89</v>
      </c>
      <c r="C110" s="306"/>
      <c r="D110" s="306"/>
      <c r="E110" s="278" t="str">
        <f t="shared" si="1"/>
        <v>-    </v>
      </c>
    </row>
    <row r="111" spans="1:5" ht="18" customHeight="1" thickBot="1">
      <c r="A111" s="285" t="s">
        <v>51</v>
      </c>
      <c r="B111" s="280">
        <v>90</v>
      </c>
      <c r="C111" s="316">
        <f>SUM(C102:C110)</f>
        <v>46067</v>
      </c>
      <c r="D111" s="316">
        <f>SUM(D102:D110)</f>
        <v>49159</v>
      </c>
      <c r="E111" s="282">
        <f t="shared" si="1"/>
        <v>106.71</v>
      </c>
    </row>
    <row r="112" spans="1:5" ht="18" customHeight="1">
      <c r="A112" s="283" t="s">
        <v>52</v>
      </c>
      <c r="B112" s="286">
        <v>91</v>
      </c>
      <c r="C112" s="277"/>
      <c r="D112" s="277"/>
      <c r="E112" s="272" t="str">
        <f t="shared" si="1"/>
        <v>-    </v>
      </c>
    </row>
    <row r="113" spans="1:5" ht="18" customHeight="1">
      <c r="A113" s="283" t="s">
        <v>53</v>
      </c>
      <c r="B113" s="286">
        <v>92</v>
      </c>
      <c r="C113" s="271"/>
      <c r="D113" s="271"/>
      <c r="E113" s="276" t="str">
        <f t="shared" si="1"/>
        <v>-    </v>
      </c>
    </row>
    <row r="114" spans="1:5" ht="18" customHeight="1">
      <c r="A114" s="283" t="s">
        <v>54</v>
      </c>
      <c r="B114" s="286">
        <v>93</v>
      </c>
      <c r="C114" s="317">
        <v>209756</v>
      </c>
      <c r="D114" s="317">
        <v>64177</v>
      </c>
      <c r="E114" s="276">
        <f>IF(C114&lt;&gt;0,ROUND(D114*100/C114,2),"-    ")</f>
        <v>30.6</v>
      </c>
    </row>
    <row r="115" spans="1:5" ht="18" customHeight="1">
      <c r="A115" s="283" t="s">
        <v>55</v>
      </c>
      <c r="B115" s="286">
        <v>94</v>
      </c>
      <c r="C115" s="271">
        <v>207900</v>
      </c>
      <c r="D115" s="271">
        <v>62416</v>
      </c>
      <c r="E115" s="276">
        <f>IF(C115&lt;&gt;0,ROUND(D115*100/C115,2),"-    ")</f>
        <v>30.02</v>
      </c>
    </row>
    <row r="116" spans="1:5" ht="18" customHeight="1">
      <c r="A116" s="283" t="s">
        <v>56</v>
      </c>
      <c r="B116" s="286">
        <v>95</v>
      </c>
      <c r="C116" s="271">
        <v>1856</v>
      </c>
      <c r="D116" s="271">
        <v>1761</v>
      </c>
      <c r="E116" s="276">
        <f t="shared" si="1"/>
        <v>94.88</v>
      </c>
    </row>
    <row r="117" spans="1:5" ht="18" customHeight="1">
      <c r="A117" s="283" t="s">
        <v>57</v>
      </c>
      <c r="B117" s="286">
        <v>96</v>
      </c>
      <c r="C117" s="306">
        <v>37988</v>
      </c>
      <c r="D117" s="306">
        <v>66822</v>
      </c>
      <c r="E117" s="276">
        <f t="shared" si="1"/>
        <v>175.9</v>
      </c>
    </row>
    <row r="118" spans="1:5" ht="18" customHeight="1">
      <c r="A118" s="283" t="s">
        <v>58</v>
      </c>
      <c r="B118" s="286">
        <v>97</v>
      </c>
      <c r="C118" s="306"/>
      <c r="D118" s="306"/>
      <c r="E118" s="276" t="str">
        <f t="shared" si="1"/>
        <v>-    </v>
      </c>
    </row>
    <row r="119" spans="1:5" ht="18" customHeight="1">
      <c r="A119" s="283" t="s">
        <v>59</v>
      </c>
      <c r="B119" s="286">
        <v>98</v>
      </c>
      <c r="C119" s="306"/>
      <c r="D119" s="306"/>
      <c r="E119" s="276" t="str">
        <f t="shared" si="1"/>
        <v>-    </v>
      </c>
    </row>
    <row r="120" spans="1:5" ht="18" customHeight="1">
      <c r="A120" s="283" t="s">
        <v>60</v>
      </c>
      <c r="B120" s="286">
        <v>99</v>
      </c>
      <c r="C120" s="270"/>
      <c r="D120" s="270"/>
      <c r="E120" s="276" t="str">
        <f t="shared" si="1"/>
        <v>-    </v>
      </c>
    </row>
    <row r="121" spans="1:5" ht="18" customHeight="1" thickBot="1">
      <c r="A121" s="318" t="s">
        <v>61</v>
      </c>
      <c r="B121" s="319">
        <v>100</v>
      </c>
      <c r="C121" s="320"/>
      <c r="D121" s="320"/>
      <c r="E121" s="290" t="str">
        <f t="shared" si="1"/>
        <v>-    </v>
      </c>
    </row>
    <row r="122" spans="1:5" ht="18" customHeight="1">
      <c r="A122" s="283" t="s">
        <v>62</v>
      </c>
      <c r="B122" s="286">
        <v>101</v>
      </c>
      <c r="C122" s="270">
        <v>17514</v>
      </c>
      <c r="D122" s="270">
        <v>23414</v>
      </c>
      <c r="E122" s="276">
        <f>IF(C122&lt;&gt;0,ROUND(D122*100/C122,2),"-    ")</f>
        <v>133.69</v>
      </c>
    </row>
    <row r="123" spans="1:5" ht="18" customHeight="1">
      <c r="A123" s="283" t="s">
        <v>116</v>
      </c>
      <c r="B123" s="311">
        <v>102</v>
      </c>
      <c r="C123" s="321"/>
      <c r="D123" s="321"/>
      <c r="E123" s="272"/>
    </row>
    <row r="124" spans="1:5" ht="18" customHeight="1">
      <c r="A124" s="294" t="s">
        <v>63</v>
      </c>
      <c r="B124" s="311">
        <v>103</v>
      </c>
      <c r="C124" s="321">
        <v>12131</v>
      </c>
      <c r="D124" s="321">
        <v>35381</v>
      </c>
      <c r="E124" s="272"/>
    </row>
    <row r="125" spans="1:5" ht="18" customHeight="1">
      <c r="A125" s="294" t="s">
        <v>64</v>
      </c>
      <c r="B125" s="311">
        <v>104</v>
      </c>
      <c r="C125" s="321"/>
      <c r="D125" s="321"/>
      <c r="E125" s="272" t="str">
        <f t="shared" si="1"/>
        <v>-    </v>
      </c>
    </row>
    <row r="126" spans="1:5" ht="18" customHeight="1">
      <c r="A126" s="294" t="s">
        <v>65</v>
      </c>
      <c r="B126" s="311">
        <v>105</v>
      </c>
      <c r="C126" s="321"/>
      <c r="D126" s="321"/>
      <c r="E126" s="272"/>
    </row>
    <row r="127" spans="1:5" ht="27" customHeight="1">
      <c r="A127" s="283" t="s">
        <v>66</v>
      </c>
      <c r="B127" s="286">
        <v>106</v>
      </c>
      <c r="C127" s="270">
        <v>0</v>
      </c>
      <c r="D127" s="270">
        <v>0</v>
      </c>
      <c r="E127" s="276" t="str">
        <f t="shared" si="1"/>
        <v>-    </v>
      </c>
    </row>
    <row r="128" spans="1:5" ht="24.75" customHeight="1">
      <c r="A128" s="283" t="s">
        <v>67</v>
      </c>
      <c r="B128" s="286">
        <v>107</v>
      </c>
      <c r="C128" s="270"/>
      <c r="D128" s="270"/>
      <c r="E128" s="276" t="str">
        <f t="shared" si="1"/>
        <v>-    </v>
      </c>
    </row>
    <row r="129" spans="1:5" ht="20.25" customHeight="1">
      <c r="A129" s="283" t="s">
        <v>68</v>
      </c>
      <c r="B129" s="286">
        <v>108</v>
      </c>
      <c r="C129" s="270">
        <v>0</v>
      </c>
      <c r="D129" s="270">
        <v>0</v>
      </c>
      <c r="E129" s="276" t="str">
        <f>IF(C129&lt;&gt;0,ROUND(D129*100/C129,2),"-    ")</f>
        <v>-    </v>
      </c>
    </row>
    <row r="130" spans="1:5" s="1" customFormat="1" ht="18" customHeight="1" thickBot="1">
      <c r="A130" s="414"/>
      <c r="B130" s="415"/>
      <c r="C130" s="416"/>
      <c r="D130" s="416"/>
      <c r="E130" s="417"/>
    </row>
    <row r="131" spans="1:5" ht="18" customHeight="1">
      <c r="A131" s="599" t="s">
        <v>19</v>
      </c>
      <c r="B131" s="601" t="s">
        <v>941</v>
      </c>
      <c r="C131" s="255" t="s">
        <v>111</v>
      </c>
      <c r="D131" s="256" t="s">
        <v>112</v>
      </c>
      <c r="E131" s="256" t="s">
        <v>942</v>
      </c>
    </row>
    <row r="132" spans="1:5" ht="18" customHeight="1" thickBot="1">
      <c r="A132" s="600"/>
      <c r="B132" s="602"/>
      <c r="C132" s="257" t="s">
        <v>943</v>
      </c>
      <c r="D132" s="258"/>
      <c r="E132" s="259" t="s">
        <v>345</v>
      </c>
    </row>
    <row r="133" spans="1:5" ht="18" customHeight="1" thickBot="1">
      <c r="A133" s="260" t="s">
        <v>944</v>
      </c>
      <c r="B133" s="261" t="s">
        <v>945</v>
      </c>
      <c r="C133" s="262" t="s">
        <v>947</v>
      </c>
      <c r="D133" s="262" t="s">
        <v>947</v>
      </c>
      <c r="E133" s="262" t="s">
        <v>948</v>
      </c>
    </row>
    <row r="134" spans="1:5" ht="18" customHeight="1">
      <c r="A134" s="283" t="s">
        <v>69</v>
      </c>
      <c r="B134" s="286">
        <v>109</v>
      </c>
      <c r="C134" s="270"/>
      <c r="D134" s="270"/>
      <c r="E134" s="276" t="str">
        <f>IF(C134&lt;&gt;0,ROUND(D134*100/C134,2),"-    ")</f>
        <v>-    </v>
      </c>
    </row>
    <row r="135" spans="1:5" ht="18" customHeight="1">
      <c r="A135" s="283" t="s">
        <v>70</v>
      </c>
      <c r="B135" s="286">
        <v>110</v>
      </c>
      <c r="C135" s="270"/>
      <c r="D135" s="270"/>
      <c r="E135" s="276" t="str">
        <f>IF(C135&lt;&gt;0,ROUND(D135*100/C135,2),"-    ")</f>
        <v>-    </v>
      </c>
    </row>
    <row r="136" spans="1:5" ht="18" customHeight="1">
      <c r="A136" s="283" t="s">
        <v>133</v>
      </c>
      <c r="B136" s="286">
        <v>111</v>
      </c>
      <c r="C136" s="270"/>
      <c r="D136" s="270"/>
      <c r="E136" s="276" t="str">
        <f t="shared" si="1"/>
        <v>-    </v>
      </c>
    </row>
    <row r="137" spans="1:5" ht="18" customHeight="1">
      <c r="A137" s="322" t="s">
        <v>134</v>
      </c>
      <c r="B137" s="286">
        <v>112</v>
      </c>
      <c r="C137" s="270">
        <v>7313</v>
      </c>
      <c r="D137" s="270">
        <v>7212</v>
      </c>
      <c r="E137" s="276">
        <f t="shared" si="1"/>
        <v>98.62</v>
      </c>
    </row>
    <row r="138" spans="1:5" ht="18" customHeight="1">
      <c r="A138" s="322" t="s">
        <v>135</v>
      </c>
      <c r="B138" s="286">
        <v>113</v>
      </c>
      <c r="C138" s="323">
        <v>1030</v>
      </c>
      <c r="D138" s="323">
        <v>815</v>
      </c>
      <c r="E138" s="276"/>
    </row>
    <row r="139" spans="1:5" ht="18" customHeight="1" thickBot="1">
      <c r="A139" s="322" t="s">
        <v>136</v>
      </c>
      <c r="B139" s="286">
        <v>114</v>
      </c>
      <c r="C139" s="320">
        <v>0</v>
      </c>
      <c r="D139" s="320">
        <v>0</v>
      </c>
      <c r="E139" s="276" t="str">
        <f t="shared" si="1"/>
        <v>-    </v>
      </c>
    </row>
    <row r="140" spans="1:5" ht="18" customHeight="1" thickBot="1">
      <c r="A140" s="285" t="s">
        <v>137</v>
      </c>
      <c r="B140" s="280">
        <v>115</v>
      </c>
      <c r="C140" s="316">
        <f>C112+C113+C114+C117</f>
        <v>247744</v>
      </c>
      <c r="D140" s="316">
        <f>D112+D113+D114+D117</f>
        <v>130999</v>
      </c>
      <c r="E140" s="282">
        <f t="shared" si="1"/>
        <v>52.88</v>
      </c>
    </row>
    <row r="141" spans="1:5" ht="18" customHeight="1">
      <c r="A141" s="283" t="s">
        <v>138</v>
      </c>
      <c r="B141" s="286">
        <v>116</v>
      </c>
      <c r="C141" s="277">
        <v>149572</v>
      </c>
      <c r="D141" s="277">
        <v>131839</v>
      </c>
      <c r="E141" s="272">
        <f t="shared" si="1"/>
        <v>88.14</v>
      </c>
    </row>
    <row r="142" spans="1:5" ht="18" customHeight="1">
      <c r="A142" s="283" t="s">
        <v>139</v>
      </c>
      <c r="B142" s="286">
        <v>117</v>
      </c>
      <c r="C142" s="271">
        <v>16733</v>
      </c>
      <c r="D142" s="271">
        <v>19156</v>
      </c>
      <c r="E142" s="276">
        <f t="shared" si="1"/>
        <v>114.48</v>
      </c>
    </row>
    <row r="143" spans="1:5" ht="18" customHeight="1">
      <c r="A143" s="283" t="s">
        <v>140</v>
      </c>
      <c r="B143" s="286">
        <v>118</v>
      </c>
      <c r="C143" s="271"/>
      <c r="D143" s="271">
        <v>17</v>
      </c>
      <c r="E143" s="276" t="str">
        <f t="shared" si="1"/>
        <v>-    </v>
      </c>
    </row>
    <row r="144" spans="1:5" ht="18" customHeight="1">
      <c r="A144" s="268" t="s">
        <v>141</v>
      </c>
      <c r="B144" s="286">
        <v>119</v>
      </c>
      <c r="C144" s="271">
        <v>2737</v>
      </c>
      <c r="D144" s="271">
        <v>3686</v>
      </c>
      <c r="E144" s="276">
        <f t="shared" si="1"/>
        <v>134.67</v>
      </c>
    </row>
    <row r="145" spans="1:5" ht="18" customHeight="1">
      <c r="A145" s="283" t="s">
        <v>142</v>
      </c>
      <c r="B145" s="286">
        <v>120</v>
      </c>
      <c r="C145" s="306">
        <v>1922</v>
      </c>
      <c r="D145" s="306">
        <v>1712</v>
      </c>
      <c r="E145" s="276">
        <f t="shared" si="1"/>
        <v>89.07</v>
      </c>
    </row>
    <row r="146" spans="1:5" ht="18" customHeight="1" thickBot="1">
      <c r="A146" s="283" t="s">
        <v>143</v>
      </c>
      <c r="B146" s="286">
        <v>121</v>
      </c>
      <c r="C146" s="324"/>
      <c r="D146" s="324"/>
      <c r="E146" s="276" t="str">
        <f t="shared" si="1"/>
        <v>-    </v>
      </c>
    </row>
    <row r="147" spans="1:5" ht="18" customHeight="1" thickBot="1">
      <c r="A147" s="297" t="s">
        <v>144</v>
      </c>
      <c r="B147" s="314">
        <v>122</v>
      </c>
      <c r="C147" s="325">
        <f>SUM(C141:C144)</f>
        <v>169042</v>
      </c>
      <c r="D147" s="325">
        <f>SUM(D141:D144)</f>
        <v>154698</v>
      </c>
      <c r="E147" s="300">
        <f t="shared" si="1"/>
        <v>91.51</v>
      </c>
    </row>
    <row r="148" spans="1:5" ht="18" customHeight="1" thickBot="1">
      <c r="A148" s="291" t="s">
        <v>145</v>
      </c>
      <c r="B148" s="292">
        <v>123</v>
      </c>
      <c r="C148" s="310">
        <f>C111+C140+C147</f>
        <v>462853</v>
      </c>
      <c r="D148" s="310">
        <f>D111+D140+D147</f>
        <v>334856</v>
      </c>
      <c r="E148" s="282">
        <f t="shared" si="1"/>
        <v>72.35</v>
      </c>
    </row>
    <row r="149" spans="1:5" ht="18" customHeight="1" thickBot="1">
      <c r="A149" s="326" t="s">
        <v>146</v>
      </c>
      <c r="B149" s="292">
        <v>124</v>
      </c>
      <c r="C149" s="310">
        <f>C85+C101+C148</f>
        <v>25144094</v>
      </c>
      <c r="D149" s="310">
        <f>D85+D101+D148</f>
        <v>25585257</v>
      </c>
      <c r="E149" s="282">
        <f>IF(C149&lt;&gt;0,ROUND(D149*100/C149,2),"-    ")</f>
        <v>101.75</v>
      </c>
    </row>
  </sheetData>
  <mergeCells count="12">
    <mergeCell ref="A105:A106"/>
    <mergeCell ref="B105:B106"/>
    <mergeCell ref="A131:A132"/>
    <mergeCell ref="B131:B132"/>
    <mergeCell ref="A5:A6"/>
    <mergeCell ref="B5:B6"/>
    <mergeCell ref="A79:A80"/>
    <mergeCell ref="B79:B80"/>
    <mergeCell ref="A28:A29"/>
    <mergeCell ref="B28:B29"/>
    <mergeCell ref="A53:A54"/>
    <mergeCell ref="B53:B5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F2" sqref="F2"/>
    </sheetView>
  </sheetViews>
  <sheetFormatPr defaultColWidth="9.00390625" defaultRowHeight="12.75"/>
  <cols>
    <col min="2" max="2" width="24.25390625" style="0" customWidth="1"/>
    <col min="3" max="3" width="11.125" style="0" customWidth="1"/>
    <col min="5" max="5" width="10.375" style="0" customWidth="1"/>
    <col min="6" max="6" width="10.75390625" style="0" customWidth="1"/>
    <col min="8" max="8" width="13.125" style="0" customWidth="1"/>
  </cols>
  <sheetData>
    <row r="1" spans="4:6" ht="12.75">
      <c r="D1" s="410"/>
      <c r="F1" s="4" t="s">
        <v>939</v>
      </c>
    </row>
    <row r="2" ht="12.75">
      <c r="F2" s="20" t="s">
        <v>225</v>
      </c>
    </row>
    <row r="5" spans="2:6" ht="12.75">
      <c r="B5" s="5" t="s">
        <v>819</v>
      </c>
      <c r="C5" s="5"/>
      <c r="D5" s="5"/>
      <c r="E5" s="5"/>
      <c r="F5" s="5"/>
    </row>
    <row r="6" spans="2:6" ht="12.75">
      <c r="B6" s="5" t="s">
        <v>820</v>
      </c>
      <c r="C6" s="5"/>
      <c r="D6" s="5"/>
      <c r="E6" s="5"/>
      <c r="F6" s="5"/>
    </row>
    <row r="7" spans="2:6" ht="12.75">
      <c r="B7" s="5"/>
      <c r="C7" s="5" t="s">
        <v>821</v>
      </c>
      <c r="D7" s="5" t="s">
        <v>331</v>
      </c>
      <c r="E7" s="5"/>
      <c r="F7" s="5"/>
    </row>
    <row r="8" ht="13.5" thickBot="1">
      <c r="G8" t="s">
        <v>183</v>
      </c>
    </row>
    <row r="9" spans="1:8" ht="12.75">
      <c r="A9" s="130"/>
      <c r="B9" s="131"/>
      <c r="C9" s="132" t="s">
        <v>822</v>
      </c>
      <c r="D9" s="133"/>
      <c r="E9" s="132" t="s">
        <v>823</v>
      </c>
      <c r="F9" s="133" t="s">
        <v>824</v>
      </c>
      <c r="G9" s="132"/>
      <c r="H9" s="134" t="s">
        <v>825</v>
      </c>
    </row>
    <row r="10" spans="1:8" ht="12.75">
      <c r="A10" s="80"/>
      <c r="B10" s="1"/>
      <c r="C10" s="135" t="s">
        <v>826</v>
      </c>
      <c r="D10" s="136" t="s">
        <v>827</v>
      </c>
      <c r="E10" s="137" t="s">
        <v>828</v>
      </c>
      <c r="F10" s="136" t="s">
        <v>829</v>
      </c>
      <c r="G10" s="137" t="s">
        <v>827</v>
      </c>
      <c r="H10" s="138" t="s">
        <v>830</v>
      </c>
    </row>
    <row r="11" spans="1:8" ht="12.75">
      <c r="A11" s="80"/>
      <c r="B11" s="1"/>
      <c r="C11" s="135" t="s">
        <v>831</v>
      </c>
      <c r="D11" s="136" t="s">
        <v>832</v>
      </c>
      <c r="E11" s="137" t="s">
        <v>831</v>
      </c>
      <c r="F11" s="136" t="s">
        <v>833</v>
      </c>
      <c r="G11" s="137" t="s">
        <v>832</v>
      </c>
      <c r="H11" s="138" t="s">
        <v>834</v>
      </c>
    </row>
    <row r="12" spans="1:8" ht="13.5" thickBot="1">
      <c r="A12" s="139" t="s">
        <v>835</v>
      </c>
      <c r="B12" s="140"/>
      <c r="C12" s="141" t="s">
        <v>836</v>
      </c>
      <c r="D12" s="142" t="s">
        <v>837</v>
      </c>
      <c r="E12" s="143" t="s">
        <v>836</v>
      </c>
      <c r="F12" s="142" t="s">
        <v>838</v>
      </c>
      <c r="G12" s="143" t="s">
        <v>837</v>
      </c>
      <c r="H12" s="144" t="s">
        <v>836</v>
      </c>
    </row>
    <row r="13" spans="1:8" ht="12.75">
      <c r="A13" s="130"/>
      <c r="B13" s="131"/>
      <c r="C13" s="145"/>
      <c r="D13" s="145"/>
      <c r="E13" s="403"/>
      <c r="F13" s="403"/>
      <c r="G13" s="86"/>
      <c r="H13" s="88"/>
    </row>
    <row r="14" spans="1:8" ht="12.75">
      <c r="A14" s="146" t="s">
        <v>839</v>
      </c>
      <c r="B14" s="1"/>
      <c r="C14" s="108"/>
      <c r="D14" s="108"/>
      <c r="E14" s="148"/>
      <c r="F14" s="148"/>
      <c r="G14" s="9"/>
      <c r="H14" s="89"/>
    </row>
    <row r="15" spans="1:8" ht="12.75">
      <c r="A15" s="80"/>
      <c r="B15" s="1"/>
      <c r="C15" s="108"/>
      <c r="D15" s="108"/>
      <c r="E15" s="148"/>
      <c r="F15" s="148"/>
      <c r="G15" s="9"/>
      <c r="H15" s="89"/>
    </row>
    <row r="16" spans="1:8" ht="12.75">
      <c r="A16" s="147" t="s">
        <v>840</v>
      </c>
      <c r="B16" s="137"/>
      <c r="C16" s="150">
        <v>210584</v>
      </c>
      <c r="D16" s="108"/>
      <c r="E16" s="148">
        <v>210584</v>
      </c>
      <c r="F16" s="148">
        <v>297795</v>
      </c>
      <c r="G16" s="108"/>
      <c r="H16" s="149">
        <v>297795</v>
      </c>
    </row>
    <row r="17" spans="1:8" ht="12.75">
      <c r="A17" s="147" t="s">
        <v>841</v>
      </c>
      <c r="B17" s="137"/>
      <c r="C17" s="150">
        <v>22419773</v>
      </c>
      <c r="D17" s="108"/>
      <c r="E17" s="148">
        <v>22419773</v>
      </c>
      <c r="F17" s="148">
        <v>22819180</v>
      </c>
      <c r="G17" s="108"/>
      <c r="H17" s="149">
        <v>22819180</v>
      </c>
    </row>
    <row r="18" spans="1:8" ht="12.75">
      <c r="A18" s="147" t="s">
        <v>842</v>
      </c>
      <c r="B18" s="137"/>
      <c r="C18" s="150">
        <v>290103</v>
      </c>
      <c r="D18" s="108"/>
      <c r="E18" s="148">
        <v>290103</v>
      </c>
      <c r="F18" s="148">
        <v>254333</v>
      </c>
      <c r="G18" s="108"/>
      <c r="H18" s="149">
        <v>254333</v>
      </c>
    </row>
    <row r="19" spans="1:8" ht="12.75">
      <c r="A19" s="147" t="s">
        <v>843</v>
      </c>
      <c r="B19" s="137"/>
      <c r="C19" s="150">
        <v>1378948</v>
      </c>
      <c r="D19" s="108"/>
      <c r="E19" s="148">
        <v>1378948</v>
      </c>
      <c r="F19" s="148">
        <v>1320414</v>
      </c>
      <c r="G19" s="108"/>
      <c r="H19" s="149">
        <v>1320414</v>
      </c>
    </row>
    <row r="20" spans="1:8" ht="12.75">
      <c r="A20" s="80"/>
      <c r="B20" s="1"/>
      <c r="C20" s="150"/>
      <c r="D20" s="108"/>
      <c r="E20" s="148"/>
      <c r="F20" s="148"/>
      <c r="G20" s="108"/>
      <c r="H20" s="149"/>
    </row>
    <row r="21" spans="1:8" ht="12.75">
      <c r="A21" s="146" t="s">
        <v>844</v>
      </c>
      <c r="B21" s="1"/>
      <c r="C21" s="150"/>
      <c r="D21" s="108"/>
      <c r="E21" s="148"/>
      <c r="F21" s="148"/>
      <c r="G21" s="108"/>
      <c r="H21" s="149"/>
    </row>
    <row r="22" spans="1:8" ht="12.75">
      <c r="A22" s="80"/>
      <c r="B22" s="1"/>
      <c r="C22" s="150"/>
      <c r="D22" s="108"/>
      <c r="E22" s="148"/>
      <c r="F22" s="148"/>
      <c r="G22" s="108"/>
      <c r="H22" s="149"/>
    </row>
    <row r="23" spans="1:8" ht="12.75">
      <c r="A23" s="147" t="s">
        <v>845</v>
      </c>
      <c r="B23" s="137"/>
      <c r="C23" s="150">
        <v>4476</v>
      </c>
      <c r="D23" s="108"/>
      <c r="E23" s="148">
        <v>4476</v>
      </c>
      <c r="F23" s="148">
        <v>4894</v>
      </c>
      <c r="G23" s="108"/>
      <c r="H23" s="149">
        <v>4894</v>
      </c>
    </row>
    <row r="24" spans="1:8" ht="12.75">
      <c r="A24" s="147" t="s">
        <v>846</v>
      </c>
      <c r="B24" s="137"/>
      <c r="C24" s="150">
        <v>145458</v>
      </c>
      <c r="D24" s="108"/>
      <c r="E24" s="148">
        <v>145458</v>
      </c>
      <c r="F24" s="148">
        <v>148317</v>
      </c>
      <c r="G24" s="108"/>
      <c r="H24" s="149">
        <v>148317</v>
      </c>
    </row>
    <row r="25" spans="1:8" ht="12.75">
      <c r="A25" s="147" t="s">
        <v>847</v>
      </c>
      <c r="B25" s="137"/>
      <c r="C25" s="150"/>
      <c r="D25" s="108"/>
      <c r="E25" s="148"/>
      <c r="F25" s="148"/>
      <c r="G25" s="108"/>
      <c r="H25" s="149"/>
    </row>
    <row r="26" spans="1:8" ht="12.75">
      <c r="A26" s="147" t="s">
        <v>848</v>
      </c>
      <c r="B26" s="137"/>
      <c r="C26" s="150">
        <v>596918</v>
      </c>
      <c r="D26" s="108"/>
      <c r="E26" s="148">
        <v>596918</v>
      </c>
      <c r="F26" s="148">
        <v>608585</v>
      </c>
      <c r="G26" s="108"/>
      <c r="H26" s="149">
        <v>608585</v>
      </c>
    </row>
    <row r="27" spans="1:8" ht="12.75">
      <c r="A27" s="147" t="s">
        <v>849</v>
      </c>
      <c r="B27" s="137"/>
      <c r="C27" s="150">
        <v>97834</v>
      </c>
      <c r="D27" s="108"/>
      <c r="E27" s="148">
        <v>97834</v>
      </c>
      <c r="F27" s="148">
        <v>131739</v>
      </c>
      <c r="G27" s="108"/>
      <c r="H27" s="149">
        <v>131739</v>
      </c>
    </row>
    <row r="28" spans="1:8" ht="12.75">
      <c r="A28" s="80"/>
      <c r="B28" s="1"/>
      <c r="C28" s="150"/>
      <c r="D28" s="108"/>
      <c r="E28" s="148"/>
      <c r="F28" s="148"/>
      <c r="G28" s="108"/>
      <c r="H28" s="149"/>
    </row>
    <row r="29" spans="1:8" ht="12.75">
      <c r="A29" s="80"/>
      <c r="B29" s="1"/>
      <c r="C29" s="150"/>
      <c r="D29" s="127"/>
      <c r="E29" s="148"/>
      <c r="F29" s="148"/>
      <c r="G29" s="127"/>
      <c r="H29" s="149"/>
    </row>
    <row r="30" spans="1:8" ht="13.5" thickBot="1">
      <c r="A30" s="151" t="s">
        <v>850</v>
      </c>
      <c r="B30" s="152"/>
      <c r="C30" s="327">
        <f aca="true" t="shared" si="0" ref="C30:H30">SUM(C16:C29)</f>
        <v>25144094</v>
      </c>
      <c r="D30" s="153">
        <f t="shared" si="0"/>
        <v>0</v>
      </c>
      <c r="E30" s="153">
        <f t="shared" si="0"/>
        <v>25144094</v>
      </c>
      <c r="F30" s="404">
        <f t="shared" si="0"/>
        <v>25585257</v>
      </c>
      <c r="G30" s="153">
        <f t="shared" si="0"/>
        <v>0</v>
      </c>
      <c r="H30" s="154">
        <f t="shared" si="0"/>
        <v>25585257</v>
      </c>
    </row>
    <row r="31" spans="3:8" ht="13.5" thickBot="1">
      <c r="C31" s="4"/>
      <c r="D31" s="4"/>
      <c r="E31" s="4"/>
      <c r="F31" s="4"/>
      <c r="G31" s="4"/>
      <c r="H31" s="4"/>
    </row>
    <row r="32" spans="1:8" ht="12.75">
      <c r="A32" s="130"/>
      <c r="B32" s="131"/>
      <c r="C32" s="155" t="s">
        <v>822</v>
      </c>
      <c r="D32" s="156"/>
      <c r="E32" s="155" t="s">
        <v>823</v>
      </c>
      <c r="F32" s="156" t="s">
        <v>824</v>
      </c>
      <c r="G32" s="155"/>
      <c r="H32" s="157" t="s">
        <v>825</v>
      </c>
    </row>
    <row r="33" spans="1:8" ht="12.75">
      <c r="A33" s="80"/>
      <c r="B33" s="1"/>
      <c r="C33" s="158" t="s">
        <v>826</v>
      </c>
      <c r="D33" s="159" t="s">
        <v>827</v>
      </c>
      <c r="E33" s="158" t="s">
        <v>828</v>
      </c>
      <c r="F33" s="159" t="s">
        <v>829</v>
      </c>
      <c r="G33" s="158" t="s">
        <v>827</v>
      </c>
      <c r="H33" s="160" t="s">
        <v>830</v>
      </c>
    </row>
    <row r="34" spans="1:8" ht="12.75">
      <c r="A34" s="80"/>
      <c r="B34" s="1"/>
      <c r="C34" s="158" t="s">
        <v>831</v>
      </c>
      <c r="D34" s="159" t="s">
        <v>832</v>
      </c>
      <c r="E34" s="158" t="s">
        <v>831</v>
      </c>
      <c r="F34" s="159" t="s">
        <v>833</v>
      </c>
      <c r="G34" s="158" t="s">
        <v>832</v>
      </c>
      <c r="H34" s="160" t="s">
        <v>834</v>
      </c>
    </row>
    <row r="35" spans="1:8" ht="13.5" thickBot="1">
      <c r="A35" s="139" t="s">
        <v>851</v>
      </c>
      <c r="B35" s="140"/>
      <c r="C35" s="161" t="s">
        <v>836</v>
      </c>
      <c r="D35" s="162" t="s">
        <v>837</v>
      </c>
      <c r="E35" s="161" t="s">
        <v>836</v>
      </c>
      <c r="F35" s="162" t="s">
        <v>838</v>
      </c>
      <c r="G35" s="161" t="s">
        <v>837</v>
      </c>
      <c r="H35" s="163" t="s">
        <v>836</v>
      </c>
    </row>
    <row r="36" spans="1:8" ht="12.75">
      <c r="A36" s="130"/>
      <c r="B36" s="131"/>
      <c r="C36" s="145"/>
      <c r="D36" s="145"/>
      <c r="E36" s="328"/>
      <c r="F36" s="145"/>
      <c r="G36" s="145"/>
      <c r="H36" s="88"/>
    </row>
    <row r="37" spans="1:8" ht="12.75">
      <c r="A37" s="146" t="s">
        <v>852</v>
      </c>
      <c r="B37" s="1"/>
      <c r="C37" s="108"/>
      <c r="D37" s="108"/>
      <c r="E37" s="150"/>
      <c r="F37" s="108"/>
      <c r="G37" s="108"/>
      <c r="H37" s="89"/>
    </row>
    <row r="38" spans="1:8" ht="12.75">
      <c r="A38" s="80"/>
      <c r="B38" s="1"/>
      <c r="C38" s="108"/>
      <c r="D38" s="108"/>
      <c r="E38" s="150"/>
      <c r="F38" s="108"/>
      <c r="G38" s="108"/>
      <c r="H38" s="89"/>
    </row>
    <row r="39" spans="1:8" ht="12.75">
      <c r="A39" s="147" t="s">
        <v>853</v>
      </c>
      <c r="B39" s="137"/>
      <c r="C39" s="108">
        <v>930455</v>
      </c>
      <c r="D39" s="108"/>
      <c r="E39" s="150">
        <v>930455</v>
      </c>
      <c r="F39" s="108">
        <v>930455</v>
      </c>
      <c r="G39" s="108"/>
      <c r="H39" s="89">
        <v>930455</v>
      </c>
    </row>
    <row r="40" spans="1:8" ht="12.75">
      <c r="A40" s="147" t="s">
        <v>854</v>
      </c>
      <c r="B40" s="137"/>
      <c r="C40" s="108">
        <v>23225076</v>
      </c>
      <c r="D40" s="108"/>
      <c r="E40" s="150">
        <v>23225076</v>
      </c>
      <c r="F40" s="108">
        <v>23734320</v>
      </c>
      <c r="G40" s="108"/>
      <c r="H40" s="89">
        <v>23734320</v>
      </c>
    </row>
    <row r="41" spans="1:8" ht="12.75">
      <c r="A41" s="147" t="s">
        <v>855</v>
      </c>
      <c r="B41" s="137"/>
      <c r="C41" s="108"/>
      <c r="D41" s="108"/>
      <c r="E41" s="150"/>
      <c r="F41" s="108"/>
      <c r="G41" s="108"/>
      <c r="H41" s="89"/>
    </row>
    <row r="42" spans="1:8" ht="12.75">
      <c r="A42" s="80"/>
      <c r="B42" s="1"/>
      <c r="C42" s="108"/>
      <c r="D42" s="108"/>
      <c r="E42" s="150"/>
      <c r="F42" s="108"/>
      <c r="G42" s="108"/>
      <c r="H42" s="89"/>
    </row>
    <row r="43" spans="1:8" ht="12.75">
      <c r="A43" s="146" t="s">
        <v>856</v>
      </c>
      <c r="B43" s="1"/>
      <c r="C43" s="108"/>
      <c r="D43" s="108"/>
      <c r="E43" s="150"/>
      <c r="F43" s="108"/>
      <c r="G43" s="108"/>
      <c r="H43" s="89"/>
    </row>
    <row r="44" spans="1:8" ht="12.75">
      <c r="A44" s="80"/>
      <c r="B44" s="1"/>
      <c r="C44" s="108"/>
      <c r="D44" s="108"/>
      <c r="E44" s="150"/>
      <c r="F44" s="108"/>
      <c r="G44" s="108"/>
      <c r="H44" s="89"/>
    </row>
    <row r="45" spans="1:8" ht="12.75">
      <c r="A45" s="147" t="s">
        <v>857</v>
      </c>
      <c r="B45" s="137"/>
      <c r="C45" s="108">
        <v>525710</v>
      </c>
      <c r="D45" s="108"/>
      <c r="E45" s="150">
        <v>525710</v>
      </c>
      <c r="F45" s="108">
        <v>585626</v>
      </c>
      <c r="G45" s="108"/>
      <c r="H45" s="89">
        <v>585626</v>
      </c>
    </row>
    <row r="46" spans="1:8" ht="12.75">
      <c r="A46" s="147" t="s">
        <v>858</v>
      </c>
      <c r="B46" s="137"/>
      <c r="C46" s="108"/>
      <c r="D46" s="108"/>
      <c r="E46" s="150"/>
      <c r="F46" s="108"/>
      <c r="G46" s="108"/>
      <c r="H46" s="89"/>
    </row>
    <row r="47" spans="1:8" ht="12.75">
      <c r="A47" s="80"/>
      <c r="B47" s="1"/>
      <c r="C47" s="108"/>
      <c r="D47" s="108"/>
      <c r="E47" s="150"/>
      <c r="F47" s="108"/>
      <c r="G47" s="108"/>
      <c r="H47" s="89"/>
    </row>
    <row r="48" spans="1:8" ht="12.75">
      <c r="A48" s="146" t="s">
        <v>859</v>
      </c>
      <c r="B48" s="1"/>
      <c r="C48" s="108"/>
      <c r="D48" s="108"/>
      <c r="E48" s="150"/>
      <c r="F48" s="108"/>
      <c r="G48" s="108"/>
      <c r="H48" s="89"/>
    </row>
    <row r="49" spans="1:8" ht="12.75">
      <c r="A49" s="80"/>
      <c r="B49" s="1"/>
      <c r="C49" s="108"/>
      <c r="D49" s="108"/>
      <c r="E49" s="150"/>
      <c r="F49" s="108"/>
      <c r="G49" s="108"/>
      <c r="H49" s="89"/>
    </row>
    <row r="50" spans="1:8" ht="12.75">
      <c r="A50" s="147" t="s">
        <v>860</v>
      </c>
      <c r="B50" s="137"/>
      <c r="C50" s="108">
        <v>46067</v>
      </c>
      <c r="D50" s="108"/>
      <c r="E50" s="150">
        <v>46067</v>
      </c>
      <c r="F50" s="108">
        <v>49159</v>
      </c>
      <c r="G50" s="108"/>
      <c r="H50" s="89">
        <v>49159</v>
      </c>
    </row>
    <row r="51" spans="1:8" ht="12.75">
      <c r="A51" s="147" t="s">
        <v>861</v>
      </c>
      <c r="B51" s="137"/>
      <c r="C51" s="108">
        <v>247744</v>
      </c>
      <c r="D51" s="108"/>
      <c r="E51" s="150">
        <v>247744</v>
      </c>
      <c r="F51" s="108">
        <v>130999</v>
      </c>
      <c r="G51" s="108"/>
      <c r="H51" s="89">
        <v>130999</v>
      </c>
    </row>
    <row r="52" spans="1:8" ht="12.75">
      <c r="A52" s="147" t="s">
        <v>862</v>
      </c>
      <c r="B52" s="137"/>
      <c r="C52" s="108">
        <v>169042</v>
      </c>
      <c r="D52" s="108"/>
      <c r="E52" s="150">
        <v>169042</v>
      </c>
      <c r="F52" s="108">
        <v>154698</v>
      </c>
      <c r="G52" s="108"/>
      <c r="H52" s="89">
        <v>154698</v>
      </c>
    </row>
    <row r="53" spans="1:8" ht="12.75">
      <c r="A53" s="80"/>
      <c r="B53" s="1"/>
      <c r="C53" s="108"/>
      <c r="D53" s="108"/>
      <c r="E53" s="9"/>
      <c r="F53" s="108"/>
      <c r="G53" s="108"/>
      <c r="H53" s="149"/>
    </row>
    <row r="54" spans="1:8" ht="12.75">
      <c r="A54" s="80"/>
      <c r="B54" s="1"/>
      <c r="C54" s="127"/>
      <c r="D54" s="108"/>
      <c r="E54" s="9"/>
      <c r="F54" s="127"/>
      <c r="G54" s="108"/>
      <c r="H54" s="149"/>
    </row>
    <row r="55" spans="1:8" ht="13.5" thickBot="1">
      <c r="A55" s="151" t="s">
        <v>863</v>
      </c>
      <c r="B55" s="152"/>
      <c r="C55" s="153">
        <f aca="true" t="shared" si="1" ref="C55:H55">SUM(C39:C54)</f>
        <v>25144094</v>
      </c>
      <c r="D55" s="153">
        <f t="shared" si="1"/>
        <v>0</v>
      </c>
      <c r="E55" s="327">
        <f t="shared" si="1"/>
        <v>25144094</v>
      </c>
      <c r="F55" s="153">
        <f t="shared" si="1"/>
        <v>25585257</v>
      </c>
      <c r="G55" s="153">
        <f t="shared" si="1"/>
        <v>0</v>
      </c>
      <c r="H55" s="154">
        <f t="shared" si="1"/>
        <v>25585257</v>
      </c>
    </row>
    <row r="56" spans="1:8" ht="12.75">
      <c r="A56" s="3"/>
      <c r="B56" s="3"/>
      <c r="C56" s="8"/>
      <c r="D56" s="8"/>
      <c r="E56" s="8"/>
      <c r="F56" s="8"/>
      <c r="G56" s="8"/>
      <c r="H56" s="8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F2" sqref="F2"/>
    </sheetView>
  </sheetViews>
  <sheetFormatPr defaultColWidth="9.00390625" defaultRowHeight="12.75"/>
  <cols>
    <col min="5" max="5" width="21.00390625" style="0" customWidth="1"/>
    <col min="7" max="7" width="12.25390625" style="0" customWidth="1"/>
    <col min="8" max="8" width="11.125" style="0" customWidth="1"/>
  </cols>
  <sheetData>
    <row r="1" spans="1:6" ht="12.75">
      <c r="A1" s="164"/>
      <c r="D1" s="410"/>
      <c r="F1" s="4" t="s">
        <v>818</v>
      </c>
    </row>
    <row r="2" spans="1:6" ht="12.75">
      <c r="A2" s="164"/>
      <c r="F2" s="20" t="s">
        <v>225</v>
      </c>
    </row>
    <row r="3" ht="12.75">
      <c r="A3" s="164"/>
    </row>
    <row r="4" spans="1:8" ht="12.75">
      <c r="A4" s="603" t="s">
        <v>865</v>
      </c>
      <c r="B4" s="571"/>
      <c r="C4" s="571"/>
      <c r="D4" s="571"/>
      <c r="E4" s="571"/>
      <c r="F4" s="571"/>
      <c r="G4" s="571"/>
      <c r="H4" s="571"/>
    </row>
    <row r="5" spans="1:8" ht="12.75">
      <c r="A5" s="603" t="s">
        <v>866</v>
      </c>
      <c r="B5" s="571"/>
      <c r="C5" s="571"/>
      <c r="D5" s="571"/>
      <c r="E5" s="571"/>
      <c r="F5" s="571"/>
      <c r="G5" s="571"/>
      <c r="H5" s="571"/>
    </row>
    <row r="6" spans="1:8" ht="12.75">
      <c r="A6" s="603" t="s">
        <v>332</v>
      </c>
      <c r="B6" s="571"/>
      <c r="C6" s="571"/>
      <c r="D6" s="571"/>
      <c r="E6" s="571"/>
      <c r="F6" s="571"/>
      <c r="G6" s="571"/>
      <c r="H6" s="571"/>
    </row>
    <row r="7" ht="12.75">
      <c r="A7" s="164"/>
    </row>
    <row r="8" spans="1:7" ht="13.5" thickBot="1">
      <c r="A8" s="164"/>
      <c r="G8" t="s">
        <v>183</v>
      </c>
    </row>
    <row r="9" spans="1:8" ht="12.75">
      <c r="A9" s="165" t="s">
        <v>867</v>
      </c>
      <c r="B9" s="166" t="s">
        <v>868</v>
      </c>
      <c r="C9" s="167"/>
      <c r="D9" s="167"/>
      <c r="E9" s="167"/>
      <c r="F9" s="165" t="s">
        <v>869</v>
      </c>
      <c r="G9" s="168" t="s">
        <v>870</v>
      </c>
      <c r="H9" s="169" t="s">
        <v>871</v>
      </c>
    </row>
    <row r="10" spans="1:8" ht="13.5" thickBot="1">
      <c r="A10" s="170" t="s">
        <v>491</v>
      </c>
      <c r="B10" s="171"/>
      <c r="C10" s="172"/>
      <c r="D10" s="172"/>
      <c r="E10" s="172"/>
      <c r="F10" s="173" t="s">
        <v>872</v>
      </c>
      <c r="G10" s="174"/>
      <c r="H10" s="175"/>
    </row>
    <row r="11" spans="1:8" ht="12.75">
      <c r="A11" s="176"/>
      <c r="B11" s="1"/>
      <c r="C11" s="1"/>
      <c r="D11" s="1"/>
      <c r="E11" s="1"/>
      <c r="F11" s="80"/>
      <c r="G11" s="177"/>
      <c r="H11" s="178"/>
    </row>
    <row r="12" spans="1:8" ht="12.75">
      <c r="A12" s="179">
        <v>1</v>
      </c>
      <c r="B12" s="2" t="s">
        <v>873</v>
      </c>
      <c r="C12" s="2"/>
      <c r="D12" s="2"/>
      <c r="E12" s="2"/>
      <c r="F12" s="180">
        <v>1698142</v>
      </c>
      <c r="G12" s="181">
        <v>1821307</v>
      </c>
      <c r="H12" s="182">
        <v>1754415</v>
      </c>
    </row>
    <row r="13" spans="1:8" ht="12.75">
      <c r="A13" s="179">
        <v>2</v>
      </c>
      <c r="B13" s="2" t="s">
        <v>874</v>
      </c>
      <c r="C13" s="2"/>
      <c r="D13" s="2"/>
      <c r="E13" s="2"/>
      <c r="F13" s="180">
        <v>535023</v>
      </c>
      <c r="G13" s="181">
        <v>580081</v>
      </c>
      <c r="H13" s="182">
        <v>549850</v>
      </c>
    </row>
    <row r="14" spans="1:8" ht="12.75">
      <c r="A14" s="179">
        <v>3</v>
      </c>
      <c r="B14" s="2" t="s">
        <v>875</v>
      </c>
      <c r="C14" s="2"/>
      <c r="D14" s="2"/>
      <c r="E14" s="2"/>
      <c r="F14" s="180">
        <v>864844</v>
      </c>
      <c r="G14" s="181">
        <v>1017484</v>
      </c>
      <c r="H14" s="182">
        <v>960115</v>
      </c>
    </row>
    <row r="15" spans="1:8" ht="12.75">
      <c r="A15" s="179">
        <v>4</v>
      </c>
      <c r="B15" s="2" t="s">
        <v>727</v>
      </c>
      <c r="C15" s="2"/>
      <c r="D15" s="2"/>
      <c r="E15" s="2"/>
      <c r="F15" s="180">
        <v>87532</v>
      </c>
      <c r="G15" s="181">
        <v>199038</v>
      </c>
      <c r="H15" s="182">
        <v>197458</v>
      </c>
    </row>
    <row r="16" spans="1:8" ht="12.75">
      <c r="A16" s="179">
        <v>5</v>
      </c>
      <c r="B16" s="352" t="s">
        <v>728</v>
      </c>
      <c r="C16" s="2"/>
      <c r="D16" s="2"/>
      <c r="E16" s="2"/>
      <c r="F16" s="180">
        <v>283500</v>
      </c>
      <c r="G16" s="181">
        <v>291714</v>
      </c>
      <c r="H16" s="182">
        <v>284246</v>
      </c>
    </row>
    <row r="17" spans="1:8" ht="12.75">
      <c r="A17" s="179">
        <v>6</v>
      </c>
      <c r="B17" s="2" t="s">
        <v>876</v>
      </c>
      <c r="C17" s="2"/>
      <c r="D17" s="2"/>
      <c r="E17" s="2"/>
      <c r="F17" s="180">
        <v>34010</v>
      </c>
      <c r="G17" s="181">
        <v>34129</v>
      </c>
      <c r="H17" s="182">
        <v>28729</v>
      </c>
    </row>
    <row r="18" spans="1:8" ht="12.75">
      <c r="A18" s="179">
        <v>7</v>
      </c>
      <c r="B18" s="2" t="s">
        <v>877</v>
      </c>
      <c r="C18" s="2"/>
      <c r="D18" s="2"/>
      <c r="E18" s="2"/>
      <c r="F18" s="180">
        <v>175088</v>
      </c>
      <c r="G18" s="181">
        <v>190658</v>
      </c>
      <c r="H18" s="182">
        <v>120807</v>
      </c>
    </row>
    <row r="19" spans="1:8" ht="12.75">
      <c r="A19" s="179">
        <v>8</v>
      </c>
      <c r="B19" s="2" t="s">
        <v>481</v>
      </c>
      <c r="C19" s="2"/>
      <c r="D19" s="2"/>
      <c r="E19" s="2"/>
      <c r="F19" s="180">
        <v>802982</v>
      </c>
      <c r="G19" s="181">
        <v>988193</v>
      </c>
      <c r="H19" s="182">
        <v>752824</v>
      </c>
    </row>
    <row r="20" spans="1:8" ht="12.75">
      <c r="A20" s="179">
        <v>9</v>
      </c>
      <c r="B20" s="352" t="s">
        <v>729</v>
      </c>
      <c r="C20" s="2"/>
      <c r="D20" s="2"/>
      <c r="E20" s="2"/>
      <c r="F20" s="180"/>
      <c r="G20" s="181">
        <v>500</v>
      </c>
      <c r="H20" s="182">
        <v>500</v>
      </c>
    </row>
    <row r="21" spans="1:8" ht="12.75">
      <c r="A21" s="179">
        <v>10</v>
      </c>
      <c r="B21" s="352" t="s">
        <v>730</v>
      </c>
      <c r="C21" s="2"/>
      <c r="D21" s="2"/>
      <c r="E21" s="2"/>
      <c r="F21" s="180">
        <v>58274</v>
      </c>
      <c r="G21" s="181">
        <v>53278</v>
      </c>
      <c r="H21" s="182">
        <v>53278</v>
      </c>
    </row>
    <row r="22" spans="1:8" ht="12.75">
      <c r="A22" s="179">
        <v>11</v>
      </c>
      <c r="B22" s="352" t="s">
        <v>731</v>
      </c>
      <c r="C22" s="2"/>
      <c r="D22" s="2"/>
      <c r="E22" s="2"/>
      <c r="F22" s="180">
        <v>20000</v>
      </c>
      <c r="G22" s="181">
        <v>216</v>
      </c>
      <c r="H22" s="182">
        <v>216</v>
      </c>
    </row>
    <row r="23" spans="1:8" ht="13.5" thickBot="1">
      <c r="A23" s="179">
        <v>12</v>
      </c>
      <c r="B23" s="352" t="s">
        <v>732</v>
      </c>
      <c r="C23" s="2"/>
      <c r="D23" s="2"/>
      <c r="E23" s="2"/>
      <c r="F23" s="180"/>
      <c r="G23" s="181"/>
      <c r="H23" s="182"/>
    </row>
    <row r="24" spans="1:8" ht="13.5" thickBot="1">
      <c r="A24" s="183">
        <v>13</v>
      </c>
      <c r="B24" s="184" t="s">
        <v>878</v>
      </c>
      <c r="C24" s="185"/>
      <c r="D24" s="185"/>
      <c r="E24" s="185"/>
      <c r="F24" s="186">
        <f>SUM(F12:F22)</f>
        <v>4559395</v>
      </c>
      <c r="G24" s="187">
        <f>SUM(G12:G22)</f>
        <v>5176598</v>
      </c>
      <c r="H24" s="355">
        <f>SUM(H12:H22)</f>
        <v>4702438</v>
      </c>
    </row>
    <row r="25" spans="1:8" ht="12.75">
      <c r="A25" s="179">
        <v>14</v>
      </c>
      <c r="B25" s="352" t="s">
        <v>733</v>
      </c>
      <c r="C25" s="2"/>
      <c r="D25" s="2"/>
      <c r="E25" s="2"/>
      <c r="F25" s="180"/>
      <c r="G25" s="181"/>
      <c r="H25" s="182"/>
    </row>
    <row r="26" spans="1:8" ht="12.75">
      <c r="A26" s="179">
        <v>15</v>
      </c>
      <c r="B26" s="352" t="s">
        <v>734</v>
      </c>
      <c r="C26" s="2"/>
      <c r="D26" s="2"/>
      <c r="E26" s="2"/>
      <c r="F26" s="180"/>
      <c r="G26" s="181"/>
      <c r="H26" s="182"/>
    </row>
    <row r="27" spans="1:8" ht="12.75">
      <c r="A27" s="179">
        <v>16</v>
      </c>
      <c r="B27" s="352" t="s">
        <v>735</v>
      </c>
      <c r="C27" s="2"/>
      <c r="D27" s="2"/>
      <c r="E27" s="2"/>
      <c r="F27" s="180"/>
      <c r="G27" s="181"/>
      <c r="H27" s="182"/>
    </row>
    <row r="28" spans="1:8" ht="13.5" thickBot="1">
      <c r="A28" s="179">
        <v>17</v>
      </c>
      <c r="B28" s="352" t="s">
        <v>736</v>
      </c>
      <c r="C28" s="2"/>
      <c r="D28" s="2"/>
      <c r="E28" s="2"/>
      <c r="F28" s="180"/>
      <c r="G28" s="181"/>
      <c r="H28" s="182"/>
    </row>
    <row r="29" spans="1:8" ht="13.5" thickBot="1">
      <c r="A29" s="188">
        <v>18</v>
      </c>
      <c r="B29" s="189" t="s">
        <v>879</v>
      </c>
      <c r="C29" s="189"/>
      <c r="D29" s="189"/>
      <c r="E29" s="189"/>
      <c r="F29" s="190">
        <f>SUM(F25:F26)</f>
        <v>0</v>
      </c>
      <c r="G29" s="191">
        <f>SUM(G25:G26)</f>
        <v>0</v>
      </c>
      <c r="H29" s="356">
        <f>SUM(H25:H26)</f>
        <v>0</v>
      </c>
    </row>
    <row r="30" spans="1:8" ht="13.5" thickBot="1">
      <c r="A30" s="188">
        <v>19</v>
      </c>
      <c r="B30" s="189" t="s">
        <v>880</v>
      </c>
      <c r="C30" s="189"/>
      <c r="D30" s="189"/>
      <c r="E30" s="189"/>
      <c r="F30" s="190">
        <f>SUM(F24+F29)</f>
        <v>4559395</v>
      </c>
      <c r="G30" s="191">
        <f>SUM(G24+G29)</f>
        <v>5176598</v>
      </c>
      <c r="H30" s="356">
        <f>SUM(H24+H29)</f>
        <v>4702438</v>
      </c>
    </row>
    <row r="31" spans="1:8" ht="12.75">
      <c r="A31" s="179">
        <v>20</v>
      </c>
      <c r="B31" s="2" t="s">
        <v>881</v>
      </c>
      <c r="C31" s="2"/>
      <c r="D31" s="2"/>
      <c r="E31" s="2"/>
      <c r="F31" s="180">
        <v>42270</v>
      </c>
      <c r="G31" s="181">
        <v>11209</v>
      </c>
      <c r="H31" s="182"/>
    </row>
    <row r="32" spans="1:8" ht="12.75">
      <c r="A32" s="179">
        <v>21</v>
      </c>
      <c r="B32" s="352" t="s">
        <v>737</v>
      </c>
      <c r="C32" s="2"/>
      <c r="D32" s="2"/>
      <c r="E32" s="2"/>
      <c r="F32" s="180"/>
      <c r="G32" s="181"/>
      <c r="H32" s="182"/>
    </row>
    <row r="33" spans="1:8" ht="13.5" thickBot="1">
      <c r="A33" s="179">
        <v>22</v>
      </c>
      <c r="B33" s="2" t="s">
        <v>882</v>
      </c>
      <c r="C33" s="2"/>
      <c r="D33" s="2"/>
      <c r="E33" s="2"/>
      <c r="F33" s="180"/>
      <c r="G33" s="181"/>
      <c r="H33" s="182">
        <v>33905</v>
      </c>
    </row>
    <row r="34" spans="1:8" ht="13.5" thickBot="1">
      <c r="A34" s="188">
        <v>23</v>
      </c>
      <c r="B34" s="189" t="s">
        <v>883</v>
      </c>
      <c r="C34" s="189"/>
      <c r="D34" s="189"/>
      <c r="E34" s="189"/>
      <c r="F34" s="190">
        <f>SUM(F30+F31+F33)</f>
        <v>4601665</v>
      </c>
      <c r="G34" s="191">
        <f>SUM(G30+G31+G33)</f>
        <v>5187807</v>
      </c>
      <c r="H34" s="356">
        <f>SUM(H30+H31+H33)</f>
        <v>4736343</v>
      </c>
    </row>
    <row r="35" spans="1:8" ht="12.75">
      <c r="A35" s="179">
        <v>24</v>
      </c>
      <c r="B35" s="2" t="s">
        <v>884</v>
      </c>
      <c r="C35" s="2"/>
      <c r="D35" s="2"/>
      <c r="E35" s="2"/>
      <c r="F35" s="180">
        <v>501844</v>
      </c>
      <c r="G35" s="181">
        <v>522947</v>
      </c>
      <c r="H35" s="182">
        <v>514938</v>
      </c>
    </row>
    <row r="36" spans="1:8" ht="12.75">
      <c r="A36" s="179">
        <v>25</v>
      </c>
      <c r="B36" s="2" t="s">
        <v>885</v>
      </c>
      <c r="C36" s="2"/>
      <c r="D36" s="2"/>
      <c r="E36" s="2"/>
      <c r="F36" s="180">
        <v>1997713</v>
      </c>
      <c r="G36" s="181">
        <v>2047446</v>
      </c>
      <c r="H36" s="182">
        <v>2047446</v>
      </c>
    </row>
    <row r="37" spans="1:8" ht="12.75">
      <c r="A37" s="179">
        <v>26</v>
      </c>
      <c r="B37" s="352" t="s">
        <v>738</v>
      </c>
      <c r="C37" s="2"/>
      <c r="D37" s="2"/>
      <c r="E37" s="2"/>
      <c r="F37" s="180">
        <v>189698</v>
      </c>
      <c r="G37" s="181">
        <v>298039</v>
      </c>
      <c r="H37" s="182">
        <v>295765</v>
      </c>
    </row>
    <row r="38" spans="1:8" ht="12.75">
      <c r="A38" s="179">
        <v>27</v>
      </c>
      <c r="B38" s="352" t="s">
        <v>739</v>
      </c>
      <c r="C38" s="2"/>
      <c r="D38" s="2"/>
      <c r="E38" s="2"/>
      <c r="F38" s="180"/>
      <c r="G38" s="181">
        <v>9521</v>
      </c>
      <c r="H38" s="182">
        <v>12456</v>
      </c>
    </row>
    <row r="39" spans="1:8" ht="12.75">
      <c r="A39" s="179">
        <v>28</v>
      </c>
      <c r="B39" s="2" t="s">
        <v>886</v>
      </c>
      <c r="C39" s="2"/>
      <c r="D39" s="2"/>
      <c r="E39" s="2"/>
      <c r="F39" s="180">
        <v>180565</v>
      </c>
      <c r="G39" s="181">
        <v>210755</v>
      </c>
      <c r="H39" s="182">
        <v>210755</v>
      </c>
    </row>
    <row r="40" spans="1:8" ht="12.75">
      <c r="A40" s="179">
        <v>29</v>
      </c>
      <c r="B40" s="2" t="s">
        <v>740</v>
      </c>
      <c r="C40" s="2"/>
      <c r="D40" s="2"/>
      <c r="E40" s="2"/>
      <c r="F40" s="180">
        <v>180565</v>
      </c>
      <c r="G40" s="181">
        <v>208591</v>
      </c>
      <c r="H40" s="182">
        <v>208591</v>
      </c>
    </row>
    <row r="41" spans="1:8" ht="12.75">
      <c r="A41" s="179">
        <v>30</v>
      </c>
      <c r="B41" s="352" t="s">
        <v>741</v>
      </c>
      <c r="C41" s="2"/>
      <c r="D41" s="2"/>
      <c r="E41" s="2"/>
      <c r="F41" s="180">
        <v>19912</v>
      </c>
      <c r="G41" s="181">
        <v>148750</v>
      </c>
      <c r="H41" s="182">
        <v>146462</v>
      </c>
    </row>
    <row r="42" spans="1:8" ht="12.75">
      <c r="A42" s="179">
        <v>31</v>
      </c>
      <c r="B42" s="352" t="s">
        <v>742</v>
      </c>
      <c r="C42" s="2"/>
      <c r="D42" s="2"/>
      <c r="E42" s="2"/>
      <c r="F42" s="180"/>
      <c r="G42" s="181"/>
      <c r="H42" s="182">
        <v>2146</v>
      </c>
    </row>
    <row r="43" spans="1:8" ht="12.75">
      <c r="A43" s="179">
        <v>32</v>
      </c>
      <c r="B43" s="2" t="s">
        <v>743</v>
      </c>
      <c r="C43" s="2"/>
      <c r="D43" s="2"/>
      <c r="E43" s="2"/>
      <c r="F43" s="180">
        <v>1175944</v>
      </c>
      <c r="G43" s="181">
        <v>1636312</v>
      </c>
      <c r="H43" s="182">
        <v>1524233</v>
      </c>
    </row>
    <row r="44" spans="1:8" ht="12.75">
      <c r="A44" s="179">
        <v>33</v>
      </c>
      <c r="B44" s="2" t="s">
        <v>744</v>
      </c>
      <c r="C44" s="2"/>
      <c r="D44" s="2"/>
      <c r="E44" s="2"/>
      <c r="F44" s="180">
        <v>1175944</v>
      </c>
      <c r="G44" s="181">
        <v>1636312</v>
      </c>
      <c r="H44" s="182">
        <v>1524233</v>
      </c>
    </row>
    <row r="45" spans="1:8" ht="12.75">
      <c r="A45" s="179">
        <v>34</v>
      </c>
      <c r="B45" s="352" t="s">
        <v>745</v>
      </c>
      <c r="C45" s="2"/>
      <c r="D45" s="2"/>
      <c r="E45" s="2"/>
      <c r="F45" s="180">
        <v>4460</v>
      </c>
      <c r="G45" s="181">
        <v>5061</v>
      </c>
      <c r="H45" s="182">
        <v>5061</v>
      </c>
    </row>
    <row r="46" spans="1:8" ht="13.5" thickBot="1">
      <c r="A46" s="179">
        <v>35</v>
      </c>
      <c r="B46" s="352" t="s">
        <v>746</v>
      </c>
      <c r="C46" s="2"/>
      <c r="D46" s="2"/>
      <c r="E46" s="2"/>
      <c r="F46" s="180"/>
      <c r="G46" s="181"/>
      <c r="H46" s="182"/>
    </row>
    <row r="47" spans="1:8" ht="13.5" thickBot="1">
      <c r="A47" s="183">
        <v>36</v>
      </c>
      <c r="B47" s="184" t="s">
        <v>887</v>
      </c>
      <c r="C47" s="185"/>
      <c r="D47" s="185"/>
      <c r="E47" s="185"/>
      <c r="F47" s="186">
        <f>F35+F36+F37+F38+F39+F41+F42+F43+F45+F46</f>
        <v>4070136</v>
      </c>
      <c r="G47" s="187">
        <f>G35+G36+G37+G38+G39+G41+G42+G43+G45+G46</f>
        <v>4878831</v>
      </c>
      <c r="H47" s="355">
        <f>H35+H36+H37+H38+H39+H41+H42+H43+H45+H46</f>
        <v>4759262</v>
      </c>
    </row>
    <row r="48" spans="1:8" ht="12.75">
      <c r="A48" s="179">
        <v>37</v>
      </c>
      <c r="B48" s="2" t="s">
        <v>747</v>
      </c>
      <c r="C48" s="2"/>
      <c r="D48" s="2"/>
      <c r="E48" s="2"/>
      <c r="F48" s="180">
        <v>165386</v>
      </c>
      <c r="G48" s="181">
        <v>3092</v>
      </c>
      <c r="H48" s="182">
        <v>3092</v>
      </c>
    </row>
    <row r="49" spans="1:8" ht="12.75">
      <c r="A49" s="179">
        <v>38</v>
      </c>
      <c r="B49" s="2" t="s">
        <v>748</v>
      </c>
      <c r="C49" s="2"/>
      <c r="D49" s="2"/>
      <c r="E49" s="2"/>
      <c r="F49" s="180">
        <v>97057</v>
      </c>
      <c r="G49" s="181"/>
      <c r="H49" s="182"/>
    </row>
    <row r="50" spans="1:8" ht="12.75">
      <c r="A50" s="179">
        <v>39</v>
      </c>
      <c r="B50" s="352" t="s">
        <v>749</v>
      </c>
      <c r="C50" s="2"/>
      <c r="D50" s="2"/>
      <c r="E50" s="2"/>
      <c r="F50" s="180"/>
      <c r="G50" s="181"/>
      <c r="H50" s="182"/>
    </row>
    <row r="51" spans="1:8" ht="13.5" thickBot="1">
      <c r="A51" s="179">
        <v>40</v>
      </c>
      <c r="B51" s="352" t="s">
        <v>750</v>
      </c>
      <c r="C51" s="2"/>
      <c r="D51" s="2"/>
      <c r="E51" s="2"/>
      <c r="F51" s="180"/>
      <c r="G51" s="181"/>
      <c r="H51" s="182"/>
    </row>
    <row r="52" spans="1:8" ht="13.5" thickBot="1">
      <c r="A52" s="188">
        <v>41</v>
      </c>
      <c r="B52" s="189" t="s">
        <v>888</v>
      </c>
      <c r="C52" s="189"/>
      <c r="D52" s="189"/>
      <c r="E52" s="189"/>
      <c r="F52" s="190">
        <f>SUM(F48+F49)</f>
        <v>262443</v>
      </c>
      <c r="G52" s="191">
        <f>SUM(G48+G49)</f>
        <v>3092</v>
      </c>
      <c r="H52" s="356">
        <f>SUM(H48+H49)</f>
        <v>3092</v>
      </c>
    </row>
    <row r="53" spans="1:8" ht="13.5" thickBot="1">
      <c r="A53" s="183">
        <v>42</v>
      </c>
      <c r="B53" s="185" t="s">
        <v>889</v>
      </c>
      <c r="C53" s="185"/>
      <c r="D53" s="185"/>
      <c r="E53" s="185"/>
      <c r="F53" s="186">
        <f>SUM(F47+F52)</f>
        <v>4332579</v>
      </c>
      <c r="G53" s="187">
        <f>SUM(G47+G52)</f>
        <v>4881923</v>
      </c>
      <c r="H53" s="355">
        <f>SUM(H47+H52)</f>
        <v>4762354</v>
      </c>
    </row>
    <row r="54" spans="1:8" ht="12.75">
      <c r="A54" s="179">
        <v>43</v>
      </c>
      <c r="B54" s="2" t="s">
        <v>467</v>
      </c>
      <c r="C54" s="2"/>
      <c r="D54" s="2"/>
      <c r="E54" s="2"/>
      <c r="F54" s="180">
        <v>269086</v>
      </c>
      <c r="G54" s="181">
        <v>305884</v>
      </c>
      <c r="H54" s="182">
        <v>47956</v>
      </c>
    </row>
    <row r="55" spans="1:8" ht="12.75">
      <c r="A55" s="179">
        <v>44</v>
      </c>
      <c r="B55" s="352" t="s">
        <v>751</v>
      </c>
      <c r="C55" s="2"/>
      <c r="D55" s="2"/>
      <c r="E55" s="2"/>
      <c r="F55" s="180"/>
      <c r="G55" s="181"/>
      <c r="H55" s="182"/>
    </row>
    <row r="56" spans="1:8" ht="13.5" thickBot="1">
      <c r="A56" s="179">
        <v>45</v>
      </c>
      <c r="B56" s="2" t="s">
        <v>890</v>
      </c>
      <c r="C56" s="2"/>
      <c r="D56" s="2"/>
      <c r="E56" s="2"/>
      <c r="F56" s="180"/>
      <c r="G56" s="181"/>
      <c r="H56" s="182">
        <v>-15293</v>
      </c>
    </row>
    <row r="57" spans="1:8" ht="13.5" thickBot="1">
      <c r="A57" s="188">
        <v>46</v>
      </c>
      <c r="B57" s="189" t="s">
        <v>891</v>
      </c>
      <c r="C57" s="189"/>
      <c r="D57" s="189"/>
      <c r="E57" s="189"/>
      <c r="F57" s="190">
        <f>SUM(F53+F54+F56)</f>
        <v>4601665</v>
      </c>
      <c r="G57" s="191">
        <f>SUM(G53+G54+G56)</f>
        <v>5187807</v>
      </c>
      <c r="H57" s="356">
        <f>SUM(H53+H54+H56)</f>
        <v>4795017</v>
      </c>
    </row>
    <row r="58" spans="1:8" ht="13.5" thickBot="1">
      <c r="A58" s="192">
        <v>47</v>
      </c>
      <c r="B58" s="193" t="s">
        <v>892</v>
      </c>
      <c r="C58" s="167"/>
      <c r="D58" s="167"/>
      <c r="E58" s="194"/>
      <c r="F58" s="8">
        <f>F47+F54-F24-F31</f>
        <v>-262443</v>
      </c>
      <c r="G58" s="195">
        <f>SUM(G47+G54-G24-G31)</f>
        <v>-3092</v>
      </c>
      <c r="H58" s="196">
        <f>SUM(H47+H54-H24-H31)</f>
        <v>104780</v>
      </c>
    </row>
    <row r="59" spans="1:8" ht="13.5" thickBot="1">
      <c r="A59" s="188">
        <v>48</v>
      </c>
      <c r="B59" s="197" t="s">
        <v>893</v>
      </c>
      <c r="C59" s="189"/>
      <c r="D59" s="189"/>
      <c r="E59" s="198"/>
      <c r="F59" s="191">
        <f>SUM(F52-F29)</f>
        <v>262443</v>
      </c>
      <c r="G59" s="191">
        <f>SUM(G52-G29)</f>
        <v>3092</v>
      </c>
      <c r="H59" s="356">
        <f>SUM(H52-H29)</f>
        <v>3092</v>
      </c>
    </row>
    <row r="60" spans="1:8" ht="13.5" thickBot="1">
      <c r="A60" s="354">
        <v>49</v>
      </c>
      <c r="B60" s="353" t="s">
        <v>752</v>
      </c>
      <c r="C60" s="189"/>
      <c r="D60" s="189"/>
      <c r="E60" s="198"/>
      <c r="F60" s="191">
        <f>F55-F32</f>
        <v>0</v>
      </c>
      <c r="G60" s="191"/>
      <c r="H60" s="356"/>
    </row>
    <row r="61" spans="1:8" ht="13.5" thickBot="1">
      <c r="A61" s="188">
        <v>50</v>
      </c>
      <c r="B61" s="197" t="s">
        <v>894</v>
      </c>
      <c r="C61" s="189"/>
      <c r="D61" s="189"/>
      <c r="E61" s="198"/>
      <c r="F61" s="191">
        <f>F56-F33</f>
        <v>0</v>
      </c>
      <c r="G61" s="191">
        <f>SUM(G56-G33)</f>
        <v>0</v>
      </c>
      <c r="H61" s="356">
        <f>SUM(H56-H33)</f>
        <v>-49198</v>
      </c>
    </row>
    <row r="62" spans="1:8" ht="12.75">
      <c r="A62" s="413"/>
      <c r="B62" s="3"/>
      <c r="C62" s="3"/>
      <c r="D62" s="3"/>
      <c r="E62" s="3"/>
      <c r="F62" s="8"/>
      <c r="G62" s="8"/>
      <c r="H62" s="8"/>
    </row>
  </sheetData>
  <mergeCells count="3">
    <mergeCell ref="A4:H4"/>
    <mergeCell ref="A5:H5"/>
    <mergeCell ref="A6:H6"/>
  </mergeCell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2" sqref="G2"/>
    </sheetView>
  </sheetViews>
  <sheetFormatPr defaultColWidth="9.00390625" defaultRowHeight="12.75"/>
  <cols>
    <col min="1" max="1" width="4.875" style="0" customWidth="1"/>
    <col min="3" max="3" width="26.625" style="0" customWidth="1"/>
    <col min="4" max="4" width="9.75390625" style="0" customWidth="1"/>
    <col min="5" max="5" width="7.75390625" style="0" customWidth="1"/>
    <col min="6" max="6" width="12.125" style="0" customWidth="1"/>
    <col min="8" max="8" width="8.125" style="0" customWidth="1"/>
    <col min="9" max="9" width="12.375" style="0" customWidth="1"/>
  </cols>
  <sheetData>
    <row r="1" spans="4:7" ht="12.75">
      <c r="D1" s="410"/>
      <c r="F1" s="6"/>
      <c r="G1" s="4" t="s">
        <v>864</v>
      </c>
    </row>
    <row r="2" spans="6:7" ht="12.75">
      <c r="F2" s="6"/>
      <c r="G2" s="20" t="s">
        <v>225</v>
      </c>
    </row>
    <row r="4" spans="3:7" ht="12.75">
      <c r="C4" s="5" t="s">
        <v>896</v>
      </c>
      <c r="D4" s="5"/>
      <c r="E4" s="5"/>
      <c r="F4" s="5"/>
      <c r="G4" s="5"/>
    </row>
    <row r="5" spans="3:7" ht="12.75">
      <c r="C5" s="5" t="s">
        <v>897</v>
      </c>
      <c r="D5" s="5"/>
      <c r="E5" s="5"/>
      <c r="F5" s="5"/>
      <c r="G5" s="5"/>
    </row>
    <row r="6" spans="3:7" ht="12.75">
      <c r="C6" s="5"/>
      <c r="D6" s="5" t="s">
        <v>333</v>
      </c>
      <c r="E6" s="5"/>
      <c r="F6" s="5"/>
      <c r="G6" s="5"/>
    </row>
    <row r="9" ht="13.5" thickBot="1">
      <c r="G9" t="s">
        <v>183</v>
      </c>
    </row>
    <row r="10" spans="1:9" ht="12.75">
      <c r="A10" s="177"/>
      <c r="B10" s="131"/>
      <c r="C10" s="131"/>
      <c r="D10" s="199" t="s">
        <v>822</v>
      </c>
      <c r="E10" s="200"/>
      <c r="F10" s="359" t="s">
        <v>823</v>
      </c>
      <c r="G10" s="362" t="s">
        <v>824</v>
      </c>
      <c r="H10" s="199"/>
      <c r="I10" s="201" t="s">
        <v>825</v>
      </c>
    </row>
    <row r="11" spans="1:9" ht="12.75">
      <c r="A11" s="202" t="s">
        <v>898</v>
      </c>
      <c r="B11" s="1"/>
      <c r="C11" s="3" t="s">
        <v>165</v>
      </c>
      <c r="D11" s="203" t="s">
        <v>826</v>
      </c>
      <c r="E11" s="204" t="s">
        <v>827</v>
      </c>
      <c r="F11" s="360" t="s">
        <v>828</v>
      </c>
      <c r="G11" s="363" t="s">
        <v>829</v>
      </c>
      <c r="H11" s="203" t="s">
        <v>827</v>
      </c>
      <c r="I11" s="205" t="s">
        <v>830</v>
      </c>
    </row>
    <row r="12" spans="1:9" ht="12.75">
      <c r="A12" s="202" t="s">
        <v>491</v>
      </c>
      <c r="B12" s="1"/>
      <c r="C12" s="1"/>
      <c r="D12" s="203" t="s">
        <v>831</v>
      </c>
      <c r="E12" s="204" t="s">
        <v>832</v>
      </c>
      <c r="F12" s="360" t="s">
        <v>831</v>
      </c>
      <c r="G12" s="363" t="s">
        <v>833</v>
      </c>
      <c r="H12" s="203" t="s">
        <v>832</v>
      </c>
      <c r="I12" s="205" t="s">
        <v>834</v>
      </c>
    </row>
    <row r="13" spans="1:9" ht="13.5" thickBot="1">
      <c r="A13" s="206"/>
      <c r="B13" s="140"/>
      <c r="C13" s="140"/>
      <c r="D13" s="207" t="s">
        <v>836</v>
      </c>
      <c r="E13" s="208" t="s">
        <v>837</v>
      </c>
      <c r="F13" s="361" t="s">
        <v>836</v>
      </c>
      <c r="G13" s="364" t="s">
        <v>838</v>
      </c>
      <c r="H13" s="207" t="s">
        <v>837</v>
      </c>
      <c r="I13" s="209" t="s">
        <v>836</v>
      </c>
    </row>
    <row r="14" spans="1:9" ht="12.75">
      <c r="A14" s="177"/>
      <c r="B14" s="131"/>
      <c r="C14" s="131"/>
      <c r="D14" s="365"/>
      <c r="E14" s="210"/>
      <c r="F14" s="226"/>
      <c r="G14" s="365"/>
      <c r="H14" s="210"/>
      <c r="I14" s="211"/>
    </row>
    <row r="15" spans="1:9" ht="12.75">
      <c r="A15" s="202">
        <v>1</v>
      </c>
      <c r="B15" s="137" t="s">
        <v>899</v>
      </c>
      <c r="C15" s="137"/>
      <c r="D15" s="366">
        <v>594181</v>
      </c>
      <c r="E15" s="108"/>
      <c r="F15" s="89">
        <v>594181</v>
      </c>
      <c r="G15" s="366">
        <v>604899</v>
      </c>
      <c r="H15" s="108"/>
      <c r="I15" s="89">
        <v>604899</v>
      </c>
    </row>
    <row r="16" spans="1:9" ht="12.75">
      <c r="A16" s="202"/>
      <c r="B16" s="137"/>
      <c r="C16" s="137"/>
      <c r="D16" s="366"/>
      <c r="E16" s="108"/>
      <c r="F16" s="89"/>
      <c r="G16" s="366"/>
      <c r="H16" s="108"/>
      <c r="I16" s="89"/>
    </row>
    <row r="17" spans="1:9" ht="12.75">
      <c r="A17" s="202">
        <v>2</v>
      </c>
      <c r="B17" s="137" t="s">
        <v>900</v>
      </c>
      <c r="C17" s="137"/>
      <c r="D17" s="366">
        <v>-68471</v>
      </c>
      <c r="E17" s="108"/>
      <c r="F17" s="89">
        <v>-68471</v>
      </c>
      <c r="G17" s="366">
        <v>-19273</v>
      </c>
      <c r="H17" s="108"/>
      <c r="I17" s="89">
        <v>-19273</v>
      </c>
    </row>
    <row r="18" spans="1:9" ht="12.75">
      <c r="A18" s="202"/>
      <c r="B18" s="137"/>
      <c r="C18" s="137"/>
      <c r="D18" s="366"/>
      <c r="E18" s="108"/>
      <c r="F18" s="89"/>
      <c r="G18" s="366"/>
      <c r="H18" s="108"/>
      <c r="I18" s="89"/>
    </row>
    <row r="19" spans="1:9" ht="12.75">
      <c r="A19" s="202">
        <v>3</v>
      </c>
      <c r="B19" s="137" t="s">
        <v>901</v>
      </c>
      <c r="C19" s="137"/>
      <c r="D19" s="366">
        <v>33581</v>
      </c>
      <c r="E19" s="108"/>
      <c r="F19" s="89">
        <v>33581</v>
      </c>
      <c r="G19" s="366">
        <v>33698</v>
      </c>
      <c r="H19" s="108"/>
      <c r="I19" s="89">
        <v>33698</v>
      </c>
    </row>
    <row r="20" spans="1:9" ht="12.75">
      <c r="A20" s="202"/>
      <c r="B20" s="137"/>
      <c r="C20" s="137"/>
      <c r="D20" s="366"/>
      <c r="E20" s="108"/>
      <c r="F20" s="89"/>
      <c r="G20" s="366"/>
      <c r="H20" s="108"/>
      <c r="I20" s="89"/>
    </row>
    <row r="21" spans="1:9" ht="12.75">
      <c r="A21" s="202">
        <v>4</v>
      </c>
      <c r="B21" s="137" t="s">
        <v>902</v>
      </c>
      <c r="C21" s="137"/>
      <c r="D21" s="366"/>
      <c r="E21" s="108"/>
      <c r="F21" s="89"/>
      <c r="G21" s="366"/>
      <c r="H21" s="108"/>
      <c r="I21" s="89"/>
    </row>
    <row r="22" spans="1:9" ht="12.75">
      <c r="A22" s="202"/>
      <c r="B22" s="137"/>
      <c r="C22" s="137"/>
      <c r="D22" s="367"/>
      <c r="E22" s="108"/>
      <c r="F22" s="89"/>
      <c r="G22" s="367"/>
      <c r="H22" s="108"/>
      <c r="I22" s="89"/>
    </row>
    <row r="23" spans="1:9" ht="12.75">
      <c r="A23" s="212">
        <v>5</v>
      </c>
      <c r="B23" s="213" t="s">
        <v>903</v>
      </c>
      <c r="C23" s="213"/>
      <c r="D23" s="368">
        <v>492129</v>
      </c>
      <c r="E23" s="75">
        <v>0</v>
      </c>
      <c r="F23" s="214">
        <v>492129</v>
      </c>
      <c r="G23" s="368">
        <v>551928</v>
      </c>
      <c r="H23" s="75"/>
      <c r="I23" s="214">
        <v>551928</v>
      </c>
    </row>
    <row r="24" spans="1:9" ht="12.75">
      <c r="A24" s="202"/>
      <c r="B24" s="137"/>
      <c r="C24" s="137"/>
      <c r="D24" s="369"/>
      <c r="E24" s="108"/>
      <c r="F24" s="89"/>
      <c r="G24" s="369"/>
      <c r="H24" s="108"/>
      <c r="I24" s="89"/>
    </row>
    <row r="25" spans="1:9" ht="12.75">
      <c r="A25" s="202">
        <v>6</v>
      </c>
      <c r="B25" s="137" t="s">
        <v>904</v>
      </c>
      <c r="C25" s="137"/>
      <c r="D25" s="366">
        <v>-3690</v>
      </c>
      <c r="E25" s="108"/>
      <c r="F25" s="89">
        <v>-3690</v>
      </c>
      <c r="G25" s="366">
        <v>17640</v>
      </c>
      <c r="H25" s="108"/>
      <c r="I25" s="89">
        <v>17640</v>
      </c>
    </row>
    <row r="26" spans="1:9" ht="12.75">
      <c r="A26" s="202"/>
      <c r="B26" s="137"/>
      <c r="C26" s="137"/>
      <c r="D26" s="366"/>
      <c r="E26" s="108"/>
      <c r="F26" s="89"/>
      <c r="G26" s="366"/>
      <c r="H26" s="108"/>
      <c r="I26" s="89"/>
    </row>
    <row r="27" spans="1:9" ht="12.75">
      <c r="A27" s="202">
        <v>7</v>
      </c>
      <c r="B27" s="137" t="s">
        <v>905</v>
      </c>
      <c r="C27" s="137"/>
      <c r="D27" s="366"/>
      <c r="E27" s="108"/>
      <c r="F27" s="89"/>
      <c r="G27" s="366"/>
      <c r="H27" s="108"/>
      <c r="I27" s="89"/>
    </row>
    <row r="28" spans="1:9" ht="12.75">
      <c r="A28" s="202"/>
      <c r="B28" s="137"/>
      <c r="C28" s="137"/>
      <c r="D28" s="366"/>
      <c r="E28" s="108"/>
      <c r="F28" s="89"/>
      <c r="G28" s="366"/>
      <c r="H28" s="108"/>
      <c r="I28" s="89"/>
    </row>
    <row r="29" spans="1:9" ht="12.75">
      <c r="A29" s="202">
        <v>8</v>
      </c>
      <c r="B29" s="137" t="s">
        <v>906</v>
      </c>
      <c r="C29" s="137"/>
      <c r="D29" s="366"/>
      <c r="E29" s="108"/>
      <c r="F29" s="89"/>
      <c r="G29" s="366"/>
      <c r="H29" s="108"/>
      <c r="I29" s="89"/>
    </row>
    <row r="30" spans="1:9" ht="12.75">
      <c r="A30" s="202"/>
      <c r="B30" s="137"/>
      <c r="C30" s="137"/>
      <c r="D30" s="82"/>
      <c r="E30" s="108"/>
      <c r="F30" s="89"/>
      <c r="G30" s="82"/>
      <c r="H30" s="108"/>
      <c r="I30" s="89"/>
    </row>
    <row r="31" spans="1:9" ht="12.75">
      <c r="A31" s="202">
        <v>9</v>
      </c>
      <c r="B31" s="137" t="s">
        <v>907</v>
      </c>
      <c r="C31" s="137"/>
      <c r="D31" s="82"/>
      <c r="E31" s="108"/>
      <c r="F31" s="89"/>
      <c r="G31" s="82"/>
      <c r="H31" s="108"/>
      <c r="I31" s="89"/>
    </row>
    <row r="32" spans="1:9" ht="12.75">
      <c r="A32" s="202"/>
      <c r="B32" s="137"/>
      <c r="C32" s="137"/>
      <c r="D32" s="82"/>
      <c r="E32" s="108"/>
      <c r="F32" s="89"/>
      <c r="G32" s="82"/>
      <c r="H32" s="108"/>
      <c r="I32" s="89"/>
    </row>
    <row r="33" spans="1:9" ht="12.75">
      <c r="A33" s="215"/>
      <c r="B33" s="216"/>
      <c r="C33" s="216"/>
      <c r="D33" s="370"/>
      <c r="E33" s="217"/>
      <c r="F33" s="90"/>
      <c r="G33" s="370"/>
      <c r="H33" s="217"/>
      <c r="I33" s="90"/>
    </row>
    <row r="34" spans="1:9" ht="12.75">
      <c r="A34" s="218">
        <v>10</v>
      </c>
      <c r="B34" s="219" t="s">
        <v>908</v>
      </c>
      <c r="C34" s="219"/>
      <c r="D34" s="371">
        <f aca="true" t="shared" si="0" ref="D34:I34">SUM(D23:D32)</f>
        <v>488439</v>
      </c>
      <c r="E34" s="220">
        <f t="shared" si="0"/>
        <v>0</v>
      </c>
      <c r="F34" s="221">
        <f t="shared" si="0"/>
        <v>488439</v>
      </c>
      <c r="G34" s="371">
        <f t="shared" si="0"/>
        <v>569568</v>
      </c>
      <c r="H34" s="220">
        <f t="shared" si="0"/>
        <v>0</v>
      </c>
      <c r="I34" s="221">
        <f t="shared" si="0"/>
        <v>569568</v>
      </c>
    </row>
    <row r="35" spans="1:9" ht="12.75">
      <c r="A35" s="215"/>
      <c r="B35" s="216"/>
      <c r="C35" s="216"/>
      <c r="D35" s="369"/>
      <c r="E35" s="123"/>
      <c r="F35" s="90"/>
      <c r="G35" s="369"/>
      <c r="H35" s="123"/>
      <c r="I35" s="90"/>
    </row>
    <row r="36" spans="1:9" ht="12.75">
      <c r="A36" s="357">
        <v>11</v>
      </c>
      <c r="B36" s="358" t="s">
        <v>909</v>
      </c>
      <c r="C36" s="358"/>
      <c r="D36" s="367"/>
      <c r="E36" s="127"/>
      <c r="F36" s="383"/>
      <c r="G36" s="367"/>
      <c r="H36" s="127"/>
      <c r="I36" s="383"/>
    </row>
    <row r="37" spans="1:9" ht="12.75">
      <c r="A37" s="202"/>
      <c r="B37" s="137"/>
      <c r="C37" s="137"/>
      <c r="D37" s="82"/>
      <c r="E37" s="123"/>
      <c r="F37" s="149"/>
      <c r="G37" s="82"/>
      <c r="H37" s="123"/>
      <c r="I37" s="149"/>
    </row>
    <row r="38" spans="1:9" ht="12.75">
      <c r="A38" s="202">
        <v>12</v>
      </c>
      <c r="B38" s="137" t="s">
        <v>753</v>
      </c>
      <c r="C38" s="137"/>
      <c r="D38" s="384">
        <v>488439</v>
      </c>
      <c r="E38" s="108">
        <v>0</v>
      </c>
      <c r="F38" s="385">
        <v>488439</v>
      </c>
      <c r="G38" s="384">
        <v>569568</v>
      </c>
      <c r="H38" s="108">
        <v>0</v>
      </c>
      <c r="I38" s="385">
        <v>569568</v>
      </c>
    </row>
    <row r="39" spans="1:9" ht="12.75">
      <c r="A39" s="215"/>
      <c r="B39" s="216"/>
      <c r="C39" s="216"/>
      <c r="D39" s="370"/>
      <c r="E39" s="123"/>
      <c r="F39" s="386"/>
      <c r="G39" s="370"/>
      <c r="H39" s="123"/>
      <c r="I39" s="386"/>
    </row>
    <row r="40" spans="1:9" ht="13.5" thickBot="1">
      <c r="A40" s="206">
        <v>13</v>
      </c>
      <c r="B40" s="143" t="s">
        <v>754</v>
      </c>
      <c r="C40" s="143"/>
      <c r="D40" s="83"/>
      <c r="E40" s="387"/>
      <c r="F40" s="232"/>
      <c r="G40" s="83"/>
      <c r="H40" s="387"/>
      <c r="I40" s="232"/>
    </row>
    <row r="41" spans="1:9" ht="12.75">
      <c r="A41" s="1"/>
      <c r="B41" s="137"/>
      <c r="C41" s="137"/>
      <c r="D41" s="1"/>
      <c r="E41" s="1"/>
      <c r="F41" s="1"/>
      <c r="G41" s="1"/>
      <c r="H41" s="1"/>
      <c r="I41" s="1"/>
    </row>
    <row r="42" spans="1:9" ht="12.75">
      <c r="A42" s="1"/>
      <c r="B42" s="137"/>
      <c r="C42" s="137"/>
      <c r="D42" s="1"/>
      <c r="E42" s="1"/>
      <c r="F42" s="1"/>
      <c r="G42" s="1"/>
      <c r="H42" s="1"/>
      <c r="I42" s="1"/>
    </row>
    <row r="43" spans="1:9" ht="12.75">
      <c r="A43" s="1"/>
      <c r="B43" s="137"/>
      <c r="C43" s="137"/>
      <c r="D43" s="1"/>
      <c r="E43" s="1"/>
      <c r="F43" s="1"/>
      <c r="G43" s="1"/>
      <c r="H43" s="1"/>
      <c r="I43" s="1"/>
    </row>
    <row r="44" spans="1:9" ht="12.75">
      <c r="A44" s="1"/>
      <c r="B44" s="137"/>
      <c r="C44" s="137"/>
      <c r="D44" s="1"/>
      <c r="E44" s="1"/>
      <c r="F44" s="1"/>
      <c r="G44" s="1"/>
      <c r="H44" s="1"/>
      <c r="I44" s="1"/>
    </row>
    <row r="45" spans="1:9" ht="12.75">
      <c r="A45" s="1"/>
      <c r="B45" s="137"/>
      <c r="C45" s="137"/>
      <c r="D45" s="1"/>
      <c r="E45" s="1"/>
      <c r="F45" s="1"/>
      <c r="G45" s="1"/>
      <c r="H45" s="1"/>
      <c r="I45" s="1"/>
    </row>
    <row r="46" spans="1:9" ht="12.75">
      <c r="A46" s="1"/>
      <c r="B46" s="137"/>
      <c r="C46" s="137"/>
      <c r="D46" s="1"/>
      <c r="E46" s="1"/>
      <c r="F46" s="1"/>
      <c r="G46" s="1"/>
      <c r="H46" s="1"/>
      <c r="I46" s="1"/>
    </row>
    <row r="47" spans="1:9" ht="12.75">
      <c r="A47" s="1"/>
      <c r="B47" s="137"/>
      <c r="C47" s="137"/>
      <c r="D47" s="1"/>
      <c r="E47" s="1"/>
      <c r="F47" s="1"/>
      <c r="G47" s="1"/>
      <c r="H47" s="1"/>
      <c r="I47" s="1"/>
    </row>
    <row r="48" spans="1:9" ht="12.75">
      <c r="A48" s="1"/>
      <c r="B48" s="137"/>
      <c r="C48" s="137"/>
      <c r="D48" s="1"/>
      <c r="E48" s="1"/>
      <c r="F48" s="1"/>
      <c r="G48" s="1"/>
      <c r="H48" s="1"/>
      <c r="I48" s="1"/>
    </row>
    <row r="49" spans="1:9" ht="12.75">
      <c r="A49" s="1"/>
      <c r="B49" s="137"/>
      <c r="C49" s="137"/>
      <c r="D49" s="1"/>
      <c r="E49" s="1"/>
      <c r="F49" s="1"/>
      <c r="G49" s="1"/>
      <c r="H49" s="1"/>
      <c r="I49" s="1"/>
    </row>
    <row r="50" spans="1:9" ht="12.75">
      <c r="A50" s="1"/>
      <c r="B50" s="137"/>
      <c r="C50" s="137"/>
      <c r="D50" s="1"/>
      <c r="E50" s="1"/>
      <c r="F50" s="1"/>
      <c r="G50" s="1"/>
      <c r="H50" s="1"/>
      <c r="I50" s="1"/>
    </row>
    <row r="51" spans="1:9" ht="12.75">
      <c r="A51" s="1"/>
      <c r="B51" s="137"/>
      <c r="C51" s="137"/>
      <c r="D51" s="1"/>
      <c r="E51" s="1"/>
      <c r="F51" s="1"/>
      <c r="G51" s="1"/>
      <c r="H51" s="1"/>
      <c r="I51" s="1"/>
    </row>
    <row r="52" spans="1:9" ht="12.75">
      <c r="A52" s="1"/>
      <c r="B52" s="137"/>
      <c r="C52" s="137"/>
      <c r="D52" s="1"/>
      <c r="E52" s="1"/>
      <c r="F52" s="1"/>
      <c r="G52" s="1"/>
      <c r="H52" s="1"/>
      <c r="I52" s="1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2" sqref="G2"/>
    </sheetView>
  </sheetViews>
  <sheetFormatPr defaultColWidth="9.00390625" defaultRowHeight="12.75"/>
  <cols>
    <col min="1" max="1" width="5.00390625" style="0" customWidth="1"/>
    <col min="3" max="3" width="26.375" style="0" customWidth="1"/>
    <col min="4" max="4" width="9.75390625" style="0" customWidth="1"/>
    <col min="5" max="5" width="7.75390625" style="0" customWidth="1"/>
    <col min="6" max="6" width="12.125" style="0" customWidth="1"/>
    <col min="7" max="7" width="9.625" style="0" customWidth="1"/>
    <col min="8" max="8" width="7.625" style="0" customWidth="1"/>
    <col min="9" max="9" width="11.875" style="0" customWidth="1"/>
  </cols>
  <sheetData>
    <row r="1" spans="4:7" ht="12.75">
      <c r="D1" s="410"/>
      <c r="F1" s="6"/>
      <c r="G1" s="4" t="s">
        <v>895</v>
      </c>
    </row>
    <row r="2" spans="6:7" ht="12.75">
      <c r="F2" s="6"/>
      <c r="G2" s="20" t="s">
        <v>225</v>
      </c>
    </row>
    <row r="4" spans="3:7" ht="12.75">
      <c r="C4" s="5" t="s">
        <v>896</v>
      </c>
      <c r="D4" s="5"/>
      <c r="E4" s="5"/>
      <c r="F4" s="5"/>
      <c r="G4" s="5"/>
    </row>
    <row r="5" spans="3:7" ht="12.75">
      <c r="C5" s="5" t="s">
        <v>755</v>
      </c>
      <c r="D5" s="5"/>
      <c r="E5" s="5"/>
      <c r="F5" s="5"/>
      <c r="G5" s="5"/>
    </row>
    <row r="6" spans="3:7" ht="12.75">
      <c r="C6" s="5"/>
      <c r="D6" s="5" t="s">
        <v>333</v>
      </c>
      <c r="E6" s="5"/>
      <c r="F6" s="5"/>
      <c r="G6" s="5"/>
    </row>
    <row r="9" ht="13.5" thickBot="1">
      <c r="G9" t="s">
        <v>183</v>
      </c>
    </row>
    <row r="10" spans="1:9" ht="12.75">
      <c r="A10" s="177"/>
      <c r="B10" s="131"/>
      <c r="C10" s="131"/>
      <c r="D10" s="199" t="s">
        <v>822</v>
      </c>
      <c r="E10" s="200"/>
      <c r="F10" s="359" t="s">
        <v>823</v>
      </c>
      <c r="G10" s="362" t="s">
        <v>824</v>
      </c>
      <c r="H10" s="199"/>
      <c r="I10" s="201" t="s">
        <v>825</v>
      </c>
    </row>
    <row r="11" spans="1:9" ht="12.75">
      <c r="A11" s="202" t="s">
        <v>898</v>
      </c>
      <c r="B11" s="1"/>
      <c r="C11" s="3" t="s">
        <v>165</v>
      </c>
      <c r="D11" s="203" t="s">
        <v>826</v>
      </c>
      <c r="E11" s="204" t="s">
        <v>827</v>
      </c>
      <c r="F11" s="360" t="s">
        <v>828</v>
      </c>
      <c r="G11" s="363" t="s">
        <v>829</v>
      </c>
      <c r="H11" s="203" t="s">
        <v>827</v>
      </c>
      <c r="I11" s="205" t="s">
        <v>830</v>
      </c>
    </row>
    <row r="12" spans="1:9" ht="12.75">
      <c r="A12" s="202" t="s">
        <v>491</v>
      </c>
      <c r="B12" s="1"/>
      <c r="C12" s="1"/>
      <c r="D12" s="203" t="s">
        <v>831</v>
      </c>
      <c r="E12" s="204" t="s">
        <v>832</v>
      </c>
      <c r="F12" s="360" t="s">
        <v>831</v>
      </c>
      <c r="G12" s="363" t="s">
        <v>833</v>
      </c>
      <c r="H12" s="203" t="s">
        <v>832</v>
      </c>
      <c r="I12" s="205" t="s">
        <v>834</v>
      </c>
    </row>
    <row r="13" spans="1:9" ht="13.5" thickBot="1">
      <c r="A13" s="206"/>
      <c r="B13" s="140"/>
      <c r="C13" s="140"/>
      <c r="D13" s="207" t="s">
        <v>836</v>
      </c>
      <c r="E13" s="208" t="s">
        <v>837</v>
      </c>
      <c r="F13" s="361" t="s">
        <v>836</v>
      </c>
      <c r="G13" s="364" t="s">
        <v>838</v>
      </c>
      <c r="H13" s="207" t="s">
        <v>837</v>
      </c>
      <c r="I13" s="209" t="s">
        <v>836</v>
      </c>
    </row>
    <row r="14" spans="1:9" ht="12.75">
      <c r="A14" s="365"/>
      <c r="B14" s="210"/>
      <c r="C14" s="376"/>
      <c r="D14" s="365"/>
      <c r="E14" s="210"/>
      <c r="F14" s="211"/>
      <c r="G14" s="377"/>
      <c r="H14" s="210"/>
      <c r="I14" s="211"/>
    </row>
    <row r="15" spans="1:9" ht="12.75">
      <c r="A15" s="374">
        <v>1</v>
      </c>
      <c r="B15" s="107" t="s">
        <v>756</v>
      </c>
      <c r="C15" s="372"/>
      <c r="D15" s="374">
        <v>1009</v>
      </c>
      <c r="E15" s="107"/>
      <c r="F15" s="222">
        <v>1009</v>
      </c>
      <c r="G15" s="106">
        <v>815</v>
      </c>
      <c r="H15" s="107"/>
      <c r="I15" s="222">
        <v>815</v>
      </c>
    </row>
    <row r="16" spans="1:9" ht="12.75">
      <c r="A16" s="374"/>
      <c r="B16" s="107"/>
      <c r="C16" s="372"/>
      <c r="D16" s="374"/>
      <c r="E16" s="107"/>
      <c r="F16" s="222"/>
      <c r="G16" s="106"/>
      <c r="H16" s="107"/>
      <c r="I16" s="222"/>
    </row>
    <row r="17" spans="1:9" ht="12.75">
      <c r="A17" s="374">
        <v>2</v>
      </c>
      <c r="B17" s="107" t="s">
        <v>757</v>
      </c>
      <c r="C17" s="372"/>
      <c r="D17" s="374">
        <v>1009</v>
      </c>
      <c r="E17" s="107"/>
      <c r="F17" s="222">
        <v>1009</v>
      </c>
      <c r="G17" s="106">
        <v>815</v>
      </c>
      <c r="H17" s="107"/>
      <c r="I17" s="222">
        <v>815</v>
      </c>
    </row>
    <row r="18" spans="1:9" ht="12.75">
      <c r="A18" s="374"/>
      <c r="B18" s="107"/>
      <c r="C18" s="372"/>
      <c r="D18" s="374"/>
      <c r="E18" s="107"/>
      <c r="F18" s="222"/>
      <c r="G18" s="106"/>
      <c r="H18" s="107"/>
      <c r="I18" s="222"/>
    </row>
    <row r="19" spans="1:9" ht="12.75">
      <c r="A19" s="374">
        <v>3</v>
      </c>
      <c r="B19" s="107" t="s">
        <v>758</v>
      </c>
      <c r="C19" s="372"/>
      <c r="D19" s="374">
        <v>0</v>
      </c>
      <c r="E19" s="107"/>
      <c r="F19" s="222">
        <v>0</v>
      </c>
      <c r="G19" s="106">
        <v>0</v>
      </c>
      <c r="H19" s="107"/>
      <c r="I19" s="222">
        <v>0</v>
      </c>
    </row>
    <row r="20" spans="1:9" ht="12.75">
      <c r="A20" s="374"/>
      <c r="B20" s="107"/>
      <c r="C20" s="372"/>
      <c r="D20" s="374"/>
      <c r="E20" s="107"/>
      <c r="F20" s="222"/>
      <c r="G20" s="106"/>
      <c r="H20" s="107"/>
      <c r="I20" s="222"/>
    </row>
    <row r="21" spans="1:9" ht="12.75">
      <c r="A21" s="374">
        <v>4</v>
      </c>
      <c r="B21" s="107" t="s">
        <v>759</v>
      </c>
      <c r="C21" s="372"/>
      <c r="D21" s="374">
        <v>0</v>
      </c>
      <c r="E21" s="107"/>
      <c r="F21" s="222">
        <v>0</v>
      </c>
      <c r="G21" s="106">
        <v>0</v>
      </c>
      <c r="H21" s="107"/>
      <c r="I21" s="222">
        <v>0</v>
      </c>
    </row>
    <row r="22" spans="1:9" ht="12.75">
      <c r="A22" s="374"/>
      <c r="B22" s="107"/>
      <c r="C22" s="372"/>
      <c r="D22" s="374"/>
      <c r="E22" s="107"/>
      <c r="F22" s="222"/>
      <c r="G22" s="106"/>
      <c r="H22" s="107"/>
      <c r="I22" s="222"/>
    </row>
    <row r="23" spans="1:9" ht="12.75">
      <c r="A23" s="374">
        <v>5</v>
      </c>
      <c r="B23" s="107" t="s">
        <v>760</v>
      </c>
      <c r="C23" s="372"/>
      <c r="D23" s="374">
        <v>0</v>
      </c>
      <c r="E23" s="107"/>
      <c r="F23" s="222">
        <v>0</v>
      </c>
      <c r="G23" s="106">
        <v>0</v>
      </c>
      <c r="H23" s="107"/>
      <c r="I23" s="222">
        <v>0</v>
      </c>
    </row>
    <row r="24" spans="1:9" ht="12.75">
      <c r="A24" s="374"/>
      <c r="B24" s="107"/>
      <c r="C24" s="372"/>
      <c r="D24" s="374"/>
      <c r="E24" s="107"/>
      <c r="F24" s="222"/>
      <c r="G24" s="106"/>
      <c r="H24" s="107"/>
      <c r="I24" s="222"/>
    </row>
    <row r="25" spans="1:9" ht="12.75">
      <c r="A25" s="374">
        <v>6</v>
      </c>
      <c r="B25" s="107" t="s">
        <v>761</v>
      </c>
      <c r="C25" s="372"/>
      <c r="D25" s="374">
        <v>0</v>
      </c>
      <c r="E25" s="107"/>
      <c r="F25" s="222">
        <v>0</v>
      </c>
      <c r="G25" s="106">
        <v>0</v>
      </c>
      <c r="H25" s="107"/>
      <c r="I25" s="222">
        <v>0</v>
      </c>
    </row>
    <row r="26" spans="1:9" ht="12.75">
      <c r="A26" s="374"/>
      <c r="B26" s="107"/>
      <c r="C26" s="372"/>
      <c r="D26" s="374"/>
      <c r="E26" s="107"/>
      <c r="F26" s="222"/>
      <c r="G26" s="106"/>
      <c r="H26" s="107"/>
      <c r="I26" s="222"/>
    </row>
    <row r="27" spans="1:9" ht="12.75">
      <c r="A27" s="374">
        <v>7</v>
      </c>
      <c r="B27" s="107" t="s">
        <v>762</v>
      </c>
      <c r="C27" s="372"/>
      <c r="D27" s="374">
        <v>0</v>
      </c>
      <c r="E27" s="107"/>
      <c r="F27" s="222">
        <v>0</v>
      </c>
      <c r="G27" s="106">
        <v>0</v>
      </c>
      <c r="H27" s="107"/>
      <c r="I27" s="222">
        <v>0</v>
      </c>
    </row>
    <row r="28" spans="1:9" ht="12.75">
      <c r="A28" s="374"/>
      <c r="B28" s="107"/>
      <c r="C28" s="372"/>
      <c r="D28" s="374"/>
      <c r="E28" s="107"/>
      <c r="F28" s="222"/>
      <c r="G28" s="106"/>
      <c r="H28" s="107"/>
      <c r="I28" s="222"/>
    </row>
    <row r="29" spans="1:9" ht="12.75">
      <c r="A29" s="374">
        <v>8</v>
      </c>
      <c r="B29" s="107" t="s">
        <v>763</v>
      </c>
      <c r="C29" s="372"/>
      <c r="D29" s="374">
        <v>0</v>
      </c>
      <c r="E29" s="107"/>
      <c r="F29" s="222">
        <v>0</v>
      </c>
      <c r="G29" s="106">
        <v>0</v>
      </c>
      <c r="H29" s="107"/>
      <c r="I29" s="222">
        <v>0</v>
      </c>
    </row>
    <row r="30" spans="1:9" ht="12.75">
      <c r="A30" s="374"/>
      <c r="B30" s="107"/>
      <c r="C30" s="372"/>
      <c r="D30" s="374"/>
      <c r="E30" s="107"/>
      <c r="F30" s="222"/>
      <c r="G30" s="106"/>
      <c r="H30" s="107"/>
      <c r="I30" s="222"/>
    </row>
    <row r="31" spans="1:9" ht="12.75">
      <c r="A31" s="374">
        <v>9</v>
      </c>
      <c r="B31" s="107" t="s">
        <v>764</v>
      </c>
      <c r="C31" s="372"/>
      <c r="D31" s="374">
        <v>0</v>
      </c>
      <c r="E31" s="107"/>
      <c r="F31" s="222">
        <v>0</v>
      </c>
      <c r="G31" s="106">
        <v>0</v>
      </c>
      <c r="H31" s="107"/>
      <c r="I31" s="222">
        <v>0</v>
      </c>
    </row>
    <row r="32" spans="1:9" ht="13.5" thickBot="1">
      <c r="A32" s="375"/>
      <c r="B32" s="224"/>
      <c r="C32" s="223"/>
      <c r="D32" s="375"/>
      <c r="E32" s="224"/>
      <c r="F32" s="225"/>
      <c r="G32" s="373"/>
      <c r="H32" s="224"/>
      <c r="I32" s="225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C5" sqref="C5"/>
    </sheetView>
  </sheetViews>
  <sheetFormatPr defaultColWidth="9.00390625" defaultRowHeight="12.75"/>
  <cols>
    <col min="2" max="2" width="25.00390625" style="0" customWidth="1"/>
    <col min="3" max="3" width="14.125" style="0" customWidth="1"/>
    <col min="5" max="6" width="12.75390625" style="0" customWidth="1"/>
    <col min="8" max="8" width="10.125" style="0" bestFit="1" customWidth="1"/>
    <col min="10" max="10" width="12.75390625" style="0" customWidth="1"/>
  </cols>
  <sheetData>
    <row r="1" spans="3:5" ht="12.75">
      <c r="C1" s="410"/>
      <c r="E1" s="4" t="s">
        <v>630</v>
      </c>
    </row>
    <row r="2" ht="12.75">
      <c r="E2" s="20" t="s">
        <v>225</v>
      </c>
    </row>
    <row r="8" ht="12.75">
      <c r="B8" t="s">
        <v>910</v>
      </c>
    </row>
    <row r="9" ht="13.5" thickBot="1"/>
    <row r="10" spans="1:6" ht="12.75">
      <c r="A10" s="130"/>
      <c r="B10" s="177"/>
      <c r="C10" s="131"/>
      <c r="D10" s="177"/>
      <c r="E10" s="131"/>
      <c r="F10" s="177" t="s">
        <v>911</v>
      </c>
    </row>
    <row r="11" spans="1:6" ht="12.75">
      <c r="A11" s="80" t="s">
        <v>898</v>
      </c>
      <c r="B11" s="202" t="s">
        <v>912</v>
      </c>
      <c r="C11" s="1" t="s">
        <v>913</v>
      </c>
      <c r="D11" s="202" t="s">
        <v>914</v>
      </c>
      <c r="E11" s="1" t="s">
        <v>915</v>
      </c>
      <c r="F11" s="202" t="s">
        <v>916</v>
      </c>
    </row>
    <row r="12" spans="1:6" ht="12.75">
      <c r="A12" s="80" t="s">
        <v>491</v>
      </c>
      <c r="B12" s="202"/>
      <c r="C12" s="1" t="s">
        <v>917</v>
      </c>
      <c r="D12" s="202"/>
      <c r="E12" s="1" t="s">
        <v>918</v>
      </c>
      <c r="F12" s="202" t="s">
        <v>919</v>
      </c>
    </row>
    <row r="13" spans="1:6" ht="13.5" thickBot="1">
      <c r="A13" s="81"/>
      <c r="B13" s="206"/>
      <c r="C13" s="140"/>
      <c r="D13" s="206"/>
      <c r="E13" s="140"/>
      <c r="F13" s="206" t="s">
        <v>920</v>
      </c>
    </row>
    <row r="14" spans="1:6" ht="12.75">
      <c r="A14" s="177"/>
      <c r="B14" s="131"/>
      <c r="C14" s="177"/>
      <c r="D14" s="131"/>
      <c r="E14" s="177"/>
      <c r="F14" s="226"/>
    </row>
    <row r="15" spans="1:6" ht="12.75">
      <c r="A15" s="202" t="s">
        <v>167</v>
      </c>
      <c r="B15" s="1" t="s">
        <v>921</v>
      </c>
      <c r="C15" s="227">
        <v>553349</v>
      </c>
      <c r="D15" s="9"/>
      <c r="E15" s="227">
        <v>553349</v>
      </c>
      <c r="F15" s="149"/>
    </row>
    <row r="16" spans="1:6" ht="12.75">
      <c r="A16" s="202"/>
      <c r="B16" s="1" t="s">
        <v>922</v>
      </c>
      <c r="C16" s="227">
        <v>138084</v>
      </c>
      <c r="D16" s="9"/>
      <c r="E16" s="227"/>
      <c r="F16" s="149"/>
    </row>
    <row r="17" spans="1:6" ht="12.75">
      <c r="A17" s="202"/>
      <c r="B17" s="1"/>
      <c r="C17" s="227"/>
      <c r="D17" s="9"/>
      <c r="E17" s="227"/>
      <c r="F17" s="149"/>
    </row>
    <row r="18" spans="1:6" ht="12.75">
      <c r="A18" s="202" t="s">
        <v>171</v>
      </c>
      <c r="B18" s="1" t="s">
        <v>923</v>
      </c>
      <c r="C18" s="227">
        <v>16219</v>
      </c>
      <c r="D18" s="9"/>
      <c r="E18" s="227">
        <v>16219</v>
      </c>
      <c r="F18" s="149"/>
    </row>
    <row r="19" spans="1:6" ht="12.75">
      <c r="A19" s="202"/>
      <c r="B19" s="1" t="s">
        <v>924</v>
      </c>
      <c r="C19" s="227"/>
      <c r="D19" s="9"/>
      <c r="E19" s="227"/>
      <c r="F19" s="149"/>
    </row>
    <row r="20" spans="1:6" ht="12.75">
      <c r="A20" s="202"/>
      <c r="B20" s="1" t="s">
        <v>925</v>
      </c>
      <c r="C20" s="227"/>
      <c r="D20" s="9"/>
      <c r="E20" s="227"/>
      <c r="F20" s="149"/>
    </row>
    <row r="21" spans="1:6" ht="13.5" thickBot="1">
      <c r="A21" s="202"/>
      <c r="B21" s="1"/>
      <c r="C21" s="227"/>
      <c r="D21" s="9"/>
      <c r="E21" s="227"/>
      <c r="F21" s="149"/>
    </row>
    <row r="22" spans="1:6" ht="12.75">
      <c r="A22" s="177"/>
      <c r="B22" s="131"/>
      <c r="C22" s="228"/>
      <c r="D22" s="86"/>
      <c r="E22" s="228"/>
      <c r="F22" s="229"/>
    </row>
    <row r="23" spans="1:6" ht="12.75">
      <c r="A23" s="202"/>
      <c r="B23" s="230" t="s">
        <v>926</v>
      </c>
      <c r="C23" s="227">
        <f>SUM(C15+C18)</f>
        <v>569568</v>
      </c>
      <c r="D23" s="9">
        <f>SUM(D15:D22)</f>
        <v>0</v>
      </c>
      <c r="E23" s="227">
        <f>SUM(E15:E22)</f>
        <v>569568</v>
      </c>
      <c r="F23" s="149">
        <f>SUM(F15:F22)</f>
        <v>0</v>
      </c>
    </row>
    <row r="24" spans="1:6" ht="13.5" thickBot="1">
      <c r="A24" s="206"/>
      <c r="B24" s="140"/>
      <c r="C24" s="231"/>
      <c r="D24" s="87"/>
      <c r="E24" s="231"/>
      <c r="F24" s="232"/>
    </row>
    <row r="31" spans="3:5" ht="12.75">
      <c r="C31" s="410"/>
      <c r="E31" s="4" t="s">
        <v>631</v>
      </c>
    </row>
    <row r="32" ht="12.75">
      <c r="E32" s="20" t="s">
        <v>225</v>
      </c>
    </row>
    <row r="33" spans="1:3" ht="14.25">
      <c r="A33" s="233"/>
      <c r="B33" s="233"/>
      <c r="C33" s="233"/>
    </row>
    <row r="34" spans="1:5" ht="14.25">
      <c r="A34" s="604" t="s">
        <v>927</v>
      </c>
      <c r="B34" s="604"/>
      <c r="C34" s="604"/>
      <c r="D34" s="605"/>
      <c r="E34" s="605"/>
    </row>
    <row r="35" ht="13.5" thickBot="1">
      <c r="C35" s="234"/>
    </row>
    <row r="36" spans="1:5" ht="29.25" thickBot="1">
      <c r="A36" s="235" t="s">
        <v>928</v>
      </c>
      <c r="B36" s="236" t="s">
        <v>165</v>
      </c>
      <c r="C36" s="237"/>
      <c r="D36" s="238"/>
      <c r="E36" s="239" t="s">
        <v>929</v>
      </c>
    </row>
    <row r="37" spans="1:10" ht="38.25">
      <c r="A37" s="240" t="s">
        <v>167</v>
      </c>
      <c r="B37" s="241" t="s">
        <v>334</v>
      </c>
      <c r="C37" s="1"/>
      <c r="D37" s="1"/>
      <c r="E37" s="242">
        <f>SUM(E38:E39)</f>
        <v>594181</v>
      </c>
      <c r="H37" s="388"/>
      <c r="J37" s="388"/>
    </row>
    <row r="38" spans="1:10" ht="12.75">
      <c r="A38" s="240" t="s">
        <v>171</v>
      </c>
      <c r="B38" s="243" t="s">
        <v>930</v>
      </c>
      <c r="C38" s="244"/>
      <c r="D38" s="245"/>
      <c r="E38" s="246">
        <v>592189</v>
      </c>
      <c r="H38" s="388"/>
      <c r="J38" s="388"/>
    </row>
    <row r="39" spans="1:10" ht="12.75">
      <c r="A39" s="240" t="s">
        <v>178</v>
      </c>
      <c r="B39" s="247" t="s">
        <v>931</v>
      </c>
      <c r="C39" s="1"/>
      <c r="D39" s="1"/>
      <c r="E39" s="246">
        <v>1992</v>
      </c>
      <c r="H39" s="388"/>
      <c r="J39" s="388"/>
    </row>
    <row r="40" spans="1:10" ht="12.75">
      <c r="A40" s="240" t="s">
        <v>169</v>
      </c>
      <c r="B40" s="248" t="s">
        <v>932</v>
      </c>
      <c r="C40" s="244"/>
      <c r="D40" s="245"/>
      <c r="E40" s="246">
        <v>4995086</v>
      </c>
      <c r="H40" s="388"/>
      <c r="J40" s="388"/>
    </row>
    <row r="41" spans="1:10" ht="12.75">
      <c r="A41" s="240" t="s">
        <v>175</v>
      </c>
      <c r="B41" s="249" t="s">
        <v>938</v>
      </c>
      <c r="C41" s="1"/>
      <c r="D41" s="1"/>
      <c r="E41" s="246">
        <v>4984368</v>
      </c>
      <c r="H41" s="388"/>
      <c r="J41" s="388"/>
    </row>
    <row r="42" spans="1:5" ht="38.25">
      <c r="A42" s="240" t="s">
        <v>181</v>
      </c>
      <c r="B42" s="250" t="s">
        <v>335</v>
      </c>
      <c r="C42" s="244"/>
      <c r="D42" s="245"/>
      <c r="E42" s="251">
        <f>E37+E40-E41</f>
        <v>604899</v>
      </c>
    </row>
    <row r="43" spans="1:5" ht="12.75">
      <c r="A43" s="240" t="s">
        <v>170</v>
      </c>
      <c r="B43" s="243" t="s">
        <v>930</v>
      </c>
      <c r="C43" s="244"/>
      <c r="D43" s="245"/>
      <c r="E43" s="246">
        <v>602306</v>
      </c>
    </row>
    <row r="44" spans="1:5" ht="13.5" thickBot="1">
      <c r="A44" s="252" t="s">
        <v>184</v>
      </c>
      <c r="B44" s="253" t="s">
        <v>931</v>
      </c>
      <c r="C44" s="140"/>
      <c r="D44" s="140"/>
      <c r="E44" s="254">
        <v>2593</v>
      </c>
    </row>
  </sheetData>
  <mergeCells count="1"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1">
      <selection activeCell="I2" sqref="I2"/>
    </sheetView>
  </sheetViews>
  <sheetFormatPr defaultColWidth="9.00390625" defaultRowHeight="12.75"/>
  <cols>
    <col min="1" max="1" width="3.25390625" style="18" customWidth="1"/>
    <col min="2" max="2" width="9.125" style="18" customWidth="1"/>
    <col min="3" max="3" width="14.25390625" style="18" customWidth="1"/>
    <col min="4" max="4" width="28.75390625" style="18" customWidth="1"/>
    <col min="5" max="5" width="9.00390625" style="19" customWidth="1"/>
    <col min="6" max="6" width="8.375" style="18" customWidth="1"/>
    <col min="7" max="7" width="13.125" style="18" customWidth="1"/>
    <col min="8" max="8" width="8.375" style="18" customWidth="1"/>
    <col min="9" max="9" width="12.00390625" style="70" customWidth="1"/>
    <col min="10" max="10" width="10.375" style="70" customWidth="1"/>
    <col min="11" max="11" width="13.875" style="70" customWidth="1"/>
  </cols>
  <sheetData>
    <row r="1" ht="12.75">
      <c r="I1" s="19" t="s">
        <v>500</v>
      </c>
    </row>
    <row r="2" ht="12.75">
      <c r="I2" s="20" t="s">
        <v>225</v>
      </c>
    </row>
    <row r="4" spans="1:11" ht="12.75">
      <c r="A4" s="570" t="s">
        <v>615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</row>
    <row r="5" spans="1:11" ht="12.75">
      <c r="A5" s="572" t="s">
        <v>234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</row>
    <row r="6" ht="13.5" thickBot="1">
      <c r="E6" s="18"/>
    </row>
    <row r="7" spans="1:11" s="1" customFormat="1" ht="13.5" thickBot="1">
      <c r="A7" s="22"/>
      <c r="B7" s="23"/>
      <c r="C7" s="23"/>
      <c r="D7" s="48"/>
      <c r="E7" s="495"/>
      <c r="F7" s="569" t="s">
        <v>771</v>
      </c>
      <c r="G7" s="568"/>
      <c r="H7" s="569" t="s">
        <v>772</v>
      </c>
      <c r="I7" s="568"/>
      <c r="J7" s="567" t="s">
        <v>149</v>
      </c>
      <c r="K7" s="568"/>
    </row>
    <row r="8" spans="1:11" s="1" customFormat="1" ht="12.75">
      <c r="A8" s="24"/>
      <c r="B8" s="18" t="s">
        <v>165</v>
      </c>
      <c r="C8" s="18"/>
      <c r="D8" s="42"/>
      <c r="E8" s="496" t="s">
        <v>603</v>
      </c>
      <c r="F8" s="492" t="s">
        <v>602</v>
      </c>
      <c r="G8" s="497" t="s">
        <v>604</v>
      </c>
      <c r="H8" s="492" t="s">
        <v>602</v>
      </c>
      <c r="I8" s="497" t="s">
        <v>604</v>
      </c>
      <c r="J8" s="493" t="s">
        <v>602</v>
      </c>
      <c r="K8" s="498" t="s">
        <v>604</v>
      </c>
    </row>
    <row r="9" spans="1:11" s="1" customFormat="1" ht="13.5" thickBot="1">
      <c r="A9" s="33"/>
      <c r="B9" s="34"/>
      <c r="C9" s="34"/>
      <c r="D9" s="49"/>
      <c r="E9" s="499" t="s">
        <v>605</v>
      </c>
      <c r="F9" s="500"/>
      <c r="G9" s="501" t="s">
        <v>606</v>
      </c>
      <c r="H9" s="500"/>
      <c r="I9" s="501" t="s">
        <v>606</v>
      </c>
      <c r="J9" s="502"/>
      <c r="K9" s="503" t="s">
        <v>606</v>
      </c>
    </row>
    <row r="10" spans="1:11" ht="12.75">
      <c r="A10" s="24" t="s">
        <v>607</v>
      </c>
      <c r="E10" s="475">
        <v>1380</v>
      </c>
      <c r="F10" s="475">
        <v>25532</v>
      </c>
      <c r="G10" s="478">
        <v>35234160</v>
      </c>
      <c r="H10" s="504">
        <v>25532</v>
      </c>
      <c r="I10" s="505">
        <v>35234160</v>
      </c>
      <c r="J10" s="506"/>
      <c r="K10" s="507"/>
    </row>
    <row r="11" spans="1:11" ht="12.75">
      <c r="A11" s="57" t="s">
        <v>650</v>
      </c>
      <c r="E11" s="475">
        <v>515</v>
      </c>
      <c r="F11" s="475">
        <v>25532</v>
      </c>
      <c r="G11" s="478">
        <v>13148980</v>
      </c>
      <c r="H11" s="504">
        <v>25532</v>
      </c>
      <c r="I11" s="505">
        <v>13148980</v>
      </c>
      <c r="J11" s="506"/>
      <c r="K11" s="507"/>
    </row>
    <row r="12" spans="1:11" ht="12.75">
      <c r="A12" s="24" t="s">
        <v>609</v>
      </c>
      <c r="E12" s="475"/>
      <c r="F12" s="475"/>
      <c r="G12" s="478"/>
      <c r="H12" s="504"/>
      <c r="I12" s="505"/>
      <c r="J12" s="506"/>
      <c r="K12" s="507"/>
    </row>
    <row r="13" spans="1:11" ht="12.75">
      <c r="A13" s="24"/>
      <c r="B13" s="18" t="s">
        <v>610</v>
      </c>
      <c r="E13" s="475">
        <v>3300000</v>
      </c>
      <c r="F13" s="475">
        <v>1</v>
      </c>
      <c r="G13" s="478">
        <v>3300000</v>
      </c>
      <c r="H13" s="504">
        <v>1</v>
      </c>
      <c r="I13" s="505">
        <v>3300000</v>
      </c>
      <c r="J13" s="506"/>
      <c r="K13" s="507"/>
    </row>
    <row r="14" spans="1:11" ht="12.75">
      <c r="A14" s="24"/>
      <c r="B14" s="18" t="s">
        <v>611</v>
      </c>
      <c r="E14" s="475">
        <v>513</v>
      </c>
      <c r="F14" s="475">
        <v>39845</v>
      </c>
      <c r="G14" s="478">
        <v>20440485</v>
      </c>
      <c r="H14" s="504">
        <v>39845</v>
      </c>
      <c r="I14" s="505">
        <v>20440485</v>
      </c>
      <c r="J14" s="506"/>
      <c r="K14" s="507"/>
    </row>
    <row r="15" spans="1:11" ht="12.75">
      <c r="A15" s="24"/>
      <c r="B15" s="18" t="s">
        <v>612</v>
      </c>
      <c r="E15" s="475">
        <v>280</v>
      </c>
      <c r="F15" s="475">
        <v>50432</v>
      </c>
      <c r="G15" s="478">
        <v>14120960</v>
      </c>
      <c r="H15" s="504">
        <v>50432</v>
      </c>
      <c r="I15" s="505">
        <v>14120960</v>
      </c>
      <c r="J15" s="506"/>
      <c r="K15" s="507"/>
    </row>
    <row r="16" spans="1:11" ht="12.75">
      <c r="A16" s="24"/>
      <c r="B16" s="18" t="s">
        <v>613</v>
      </c>
      <c r="E16" s="475">
        <v>50</v>
      </c>
      <c r="F16" s="475">
        <v>41594</v>
      </c>
      <c r="G16" s="478">
        <v>2079700</v>
      </c>
      <c r="H16" s="504">
        <v>41594</v>
      </c>
      <c r="I16" s="505">
        <v>2079700</v>
      </c>
      <c r="J16" s="506"/>
      <c r="K16" s="507"/>
    </row>
    <row r="17" spans="1:11" ht="12.75">
      <c r="A17" s="57"/>
      <c r="B17" s="21" t="s">
        <v>613</v>
      </c>
      <c r="C17" s="21"/>
      <c r="D17" s="21"/>
      <c r="E17" s="508">
        <v>4600</v>
      </c>
      <c r="F17" s="475">
        <v>596</v>
      </c>
      <c r="G17" s="478">
        <v>2741600</v>
      </c>
      <c r="H17" s="504">
        <v>596</v>
      </c>
      <c r="I17" s="505">
        <v>2741600</v>
      </c>
      <c r="J17" s="506"/>
      <c r="K17" s="507"/>
    </row>
    <row r="18" spans="1:11" ht="12.75">
      <c r="A18" s="24" t="s">
        <v>608</v>
      </c>
      <c r="E18" s="475">
        <v>3800</v>
      </c>
      <c r="F18" s="475">
        <v>190</v>
      </c>
      <c r="G18" s="478">
        <v>722000</v>
      </c>
      <c r="H18" s="504">
        <v>190</v>
      </c>
      <c r="I18" s="505">
        <v>722000</v>
      </c>
      <c r="J18" s="506"/>
      <c r="K18" s="507"/>
    </row>
    <row r="19" spans="1:11" ht="12.75">
      <c r="A19" s="24" t="s">
        <v>716</v>
      </c>
      <c r="E19" s="475">
        <v>100</v>
      </c>
      <c r="F19" s="475">
        <v>6400</v>
      </c>
      <c r="G19" s="478">
        <v>640000</v>
      </c>
      <c r="H19" s="504">
        <v>5434</v>
      </c>
      <c r="I19" s="505">
        <v>543400</v>
      </c>
      <c r="J19" s="506">
        <f aca="true" t="shared" si="0" ref="J19:J66">H19-F19</f>
        <v>-966</v>
      </c>
      <c r="K19" s="507">
        <f aca="true" t="shared" si="1" ref="K19:K66">I19-G19</f>
        <v>-96600</v>
      </c>
    </row>
    <row r="20" spans="1:11" ht="12.75">
      <c r="A20" s="24" t="s">
        <v>614</v>
      </c>
      <c r="E20" s="475">
        <v>2</v>
      </c>
      <c r="F20" s="475">
        <v>1000000</v>
      </c>
      <c r="G20" s="478">
        <v>2000000</v>
      </c>
      <c r="H20" s="504">
        <v>1161600</v>
      </c>
      <c r="I20" s="505">
        <v>2323200</v>
      </c>
      <c r="J20" s="506">
        <f t="shared" si="0"/>
        <v>161600</v>
      </c>
      <c r="K20" s="507">
        <f t="shared" si="1"/>
        <v>323200</v>
      </c>
    </row>
    <row r="21" spans="1:11" ht="12.75">
      <c r="A21" s="57" t="s">
        <v>555</v>
      </c>
      <c r="B21" s="21"/>
      <c r="C21" s="21"/>
      <c r="D21" s="21"/>
      <c r="E21" s="508">
        <v>4830</v>
      </c>
      <c r="F21" s="475">
        <v>25532</v>
      </c>
      <c r="G21" s="478">
        <v>123319560</v>
      </c>
      <c r="H21" s="504">
        <v>25532</v>
      </c>
      <c r="I21" s="505">
        <v>123319560</v>
      </c>
      <c r="J21" s="506"/>
      <c r="K21" s="507"/>
    </row>
    <row r="22" spans="1:11" ht="12.75">
      <c r="A22" s="57" t="s">
        <v>625</v>
      </c>
      <c r="B22" s="21"/>
      <c r="C22" s="21"/>
      <c r="D22" s="21"/>
      <c r="E22" s="508">
        <v>1743.40553031</v>
      </c>
      <c r="F22" s="475">
        <v>25532</v>
      </c>
      <c r="G22" s="478">
        <v>44512629.99987492</v>
      </c>
      <c r="H22" s="504">
        <v>25532</v>
      </c>
      <c r="I22" s="505">
        <v>44512629.99987492</v>
      </c>
      <c r="J22" s="506"/>
      <c r="K22" s="507"/>
    </row>
    <row r="23" spans="1:11" ht="12.75">
      <c r="A23" s="57" t="s">
        <v>626</v>
      </c>
      <c r="E23" s="475"/>
      <c r="F23" s="475"/>
      <c r="G23" s="478"/>
      <c r="H23" s="504"/>
      <c r="I23" s="505"/>
      <c r="J23" s="506"/>
      <c r="K23" s="507"/>
    </row>
    <row r="24" spans="1:11" ht="12.75">
      <c r="A24" s="24"/>
      <c r="B24" s="21" t="s">
        <v>556</v>
      </c>
      <c r="E24" s="475">
        <v>20170280</v>
      </c>
      <c r="F24" s="475">
        <v>1</v>
      </c>
      <c r="G24" s="478">
        <v>20170280</v>
      </c>
      <c r="H24" s="504">
        <v>1</v>
      </c>
      <c r="I24" s="505">
        <v>20170280</v>
      </c>
      <c r="J24" s="506"/>
      <c r="K24" s="507"/>
    </row>
    <row r="25" spans="1:11" ht="12.75">
      <c r="A25" s="57"/>
      <c r="B25" s="18" t="s">
        <v>627</v>
      </c>
      <c r="E25" s="475">
        <v>81200</v>
      </c>
      <c r="F25" s="475">
        <v>155</v>
      </c>
      <c r="G25" s="478">
        <v>12586000</v>
      </c>
      <c r="H25" s="504">
        <v>178</v>
      </c>
      <c r="I25" s="505">
        <v>14453600</v>
      </c>
      <c r="J25" s="506">
        <f t="shared" si="0"/>
        <v>23</v>
      </c>
      <c r="K25" s="507">
        <f t="shared" si="1"/>
        <v>1867600</v>
      </c>
    </row>
    <row r="26" spans="1:11" ht="12.75">
      <c r="A26" s="57"/>
      <c r="B26" s="18" t="s">
        <v>628</v>
      </c>
      <c r="E26" s="475">
        <v>111500</v>
      </c>
      <c r="F26" s="475">
        <v>46</v>
      </c>
      <c r="G26" s="478">
        <v>5129000</v>
      </c>
      <c r="H26" s="504">
        <v>48</v>
      </c>
      <c r="I26" s="505">
        <v>5352000</v>
      </c>
      <c r="J26" s="506">
        <f t="shared" si="0"/>
        <v>2</v>
      </c>
      <c r="K26" s="507">
        <f t="shared" si="1"/>
        <v>223000</v>
      </c>
    </row>
    <row r="27" spans="1:11" ht="12.75">
      <c r="A27" s="57"/>
      <c r="B27" s="21" t="s">
        <v>557</v>
      </c>
      <c r="E27" s="475">
        <v>40000</v>
      </c>
      <c r="F27" s="475">
        <v>60</v>
      </c>
      <c r="G27" s="478">
        <v>2400000</v>
      </c>
      <c r="H27" s="504">
        <v>60</v>
      </c>
      <c r="I27" s="505">
        <v>2400000</v>
      </c>
      <c r="J27" s="506"/>
      <c r="K27" s="507"/>
    </row>
    <row r="28" spans="1:11" ht="12.75">
      <c r="A28" s="57"/>
      <c r="B28" s="21" t="s">
        <v>558</v>
      </c>
      <c r="E28" s="475">
        <v>2237300</v>
      </c>
      <c r="F28" s="475">
        <v>1</v>
      </c>
      <c r="G28" s="478">
        <v>2237300</v>
      </c>
      <c r="H28" s="504">
        <v>1</v>
      </c>
      <c r="I28" s="505">
        <v>2237300</v>
      </c>
      <c r="J28" s="506"/>
      <c r="K28" s="507"/>
    </row>
    <row r="29" spans="1:11" ht="12.75">
      <c r="A29" s="57"/>
      <c r="B29" s="21" t="s">
        <v>559</v>
      </c>
      <c r="E29" s="475">
        <v>8000000</v>
      </c>
      <c r="F29" s="475">
        <v>1</v>
      </c>
      <c r="G29" s="478">
        <v>8000000</v>
      </c>
      <c r="H29" s="504">
        <v>1</v>
      </c>
      <c r="I29" s="505">
        <v>8000000</v>
      </c>
      <c r="J29" s="506"/>
      <c r="K29" s="507"/>
    </row>
    <row r="30" spans="1:11" ht="12.75">
      <c r="A30" s="57"/>
      <c r="B30" s="21" t="s">
        <v>560</v>
      </c>
      <c r="E30" s="475">
        <v>150000</v>
      </c>
      <c r="F30" s="475">
        <v>90</v>
      </c>
      <c r="G30" s="478">
        <v>13500000</v>
      </c>
      <c r="H30" s="504">
        <v>90</v>
      </c>
      <c r="I30" s="505">
        <v>13500000</v>
      </c>
      <c r="J30" s="506"/>
      <c r="K30" s="507"/>
    </row>
    <row r="31" spans="1:11" ht="12.75">
      <c r="A31" s="57"/>
      <c r="B31" s="21" t="s">
        <v>561</v>
      </c>
      <c r="E31" s="475">
        <v>220000</v>
      </c>
      <c r="F31" s="475">
        <v>14</v>
      </c>
      <c r="G31" s="478">
        <v>3080000</v>
      </c>
      <c r="H31" s="504">
        <v>25</v>
      </c>
      <c r="I31" s="505">
        <v>5500000</v>
      </c>
      <c r="J31" s="506">
        <f t="shared" si="0"/>
        <v>11</v>
      </c>
      <c r="K31" s="507">
        <f t="shared" si="1"/>
        <v>2420000</v>
      </c>
    </row>
    <row r="32" spans="1:11" ht="12.75">
      <c r="A32" s="24" t="s">
        <v>632</v>
      </c>
      <c r="E32" s="475">
        <v>700000</v>
      </c>
      <c r="F32" s="475">
        <v>32</v>
      </c>
      <c r="G32" s="478">
        <v>22400000</v>
      </c>
      <c r="H32" s="504">
        <v>36</v>
      </c>
      <c r="I32" s="505">
        <v>25200000</v>
      </c>
      <c r="J32" s="506">
        <f t="shared" si="0"/>
        <v>4</v>
      </c>
      <c r="K32" s="507">
        <f t="shared" si="1"/>
        <v>2800000</v>
      </c>
    </row>
    <row r="33" spans="1:11" ht="12.75">
      <c r="A33" s="24" t="s">
        <v>632</v>
      </c>
      <c r="E33" s="475">
        <v>700000</v>
      </c>
      <c r="F33" s="475">
        <v>2</v>
      </c>
      <c r="G33" s="478">
        <v>1400000</v>
      </c>
      <c r="H33" s="504">
        <v>3</v>
      </c>
      <c r="I33" s="505">
        <v>2100000</v>
      </c>
      <c r="J33" s="506">
        <f t="shared" si="0"/>
        <v>1</v>
      </c>
      <c r="K33" s="507">
        <f t="shared" si="1"/>
        <v>700000</v>
      </c>
    </row>
    <row r="34" spans="1:11" ht="12.75">
      <c r="A34" s="24" t="s">
        <v>633</v>
      </c>
      <c r="E34" s="475">
        <v>525000</v>
      </c>
      <c r="F34" s="475">
        <v>22</v>
      </c>
      <c r="G34" s="478">
        <v>11550000</v>
      </c>
      <c r="H34" s="504">
        <v>22</v>
      </c>
      <c r="I34" s="505">
        <v>11550000</v>
      </c>
      <c r="J34" s="506"/>
      <c r="K34" s="507"/>
    </row>
    <row r="35" spans="1:11" ht="12.75">
      <c r="A35" s="24" t="s">
        <v>634</v>
      </c>
      <c r="E35" s="475">
        <v>547000</v>
      </c>
      <c r="F35" s="475">
        <v>58</v>
      </c>
      <c r="G35" s="478">
        <v>31726000</v>
      </c>
      <c r="H35" s="504">
        <v>63</v>
      </c>
      <c r="I35" s="505">
        <v>34461000</v>
      </c>
      <c r="J35" s="506">
        <f t="shared" si="0"/>
        <v>5</v>
      </c>
      <c r="K35" s="507">
        <f t="shared" si="1"/>
        <v>2735000</v>
      </c>
    </row>
    <row r="36" spans="1:11" ht="12.75">
      <c r="A36" s="24" t="s">
        <v>635</v>
      </c>
      <c r="E36" s="475">
        <v>50000</v>
      </c>
      <c r="F36" s="475">
        <v>5</v>
      </c>
      <c r="G36" s="478">
        <v>250000</v>
      </c>
      <c r="H36" s="504">
        <v>5</v>
      </c>
      <c r="I36" s="505">
        <v>250000</v>
      </c>
      <c r="J36" s="506"/>
      <c r="K36" s="507"/>
    </row>
    <row r="37" spans="1:11" ht="12.75">
      <c r="A37" s="24" t="s">
        <v>636</v>
      </c>
      <c r="B37" s="1"/>
      <c r="C37" s="1"/>
      <c r="E37" s="475">
        <v>199000</v>
      </c>
      <c r="F37" s="475">
        <v>492</v>
      </c>
      <c r="G37" s="478">
        <v>97908000</v>
      </c>
      <c r="H37" s="504">
        <v>505.33333333333337</v>
      </c>
      <c r="I37" s="505">
        <v>100495000</v>
      </c>
      <c r="J37" s="506">
        <f t="shared" si="0"/>
        <v>13.333333333333371</v>
      </c>
      <c r="K37" s="507">
        <f t="shared" si="1"/>
        <v>2587000</v>
      </c>
    </row>
    <row r="38" spans="1:11" ht="12.75">
      <c r="A38" s="24" t="s">
        <v>563</v>
      </c>
      <c r="E38" s="475"/>
      <c r="F38" s="475"/>
      <c r="G38" s="478"/>
      <c r="H38" s="504"/>
      <c r="I38" s="505"/>
      <c r="J38" s="506"/>
      <c r="K38" s="507"/>
    </row>
    <row r="39" spans="1:11" ht="12.75">
      <c r="A39" s="24"/>
      <c r="B39" s="18" t="s">
        <v>636</v>
      </c>
      <c r="C39" s="18" t="s">
        <v>564</v>
      </c>
      <c r="E39" s="475">
        <v>2550000</v>
      </c>
      <c r="F39" s="475">
        <v>18.8</v>
      </c>
      <c r="G39" s="478">
        <v>15980000</v>
      </c>
      <c r="H39" s="504">
        <v>14</v>
      </c>
      <c r="I39" s="505">
        <v>11900000</v>
      </c>
      <c r="J39" s="527">
        <f t="shared" si="0"/>
        <v>-4.800000000000001</v>
      </c>
      <c r="K39" s="507">
        <f t="shared" si="1"/>
        <v>-4080000</v>
      </c>
    </row>
    <row r="40" spans="1:11" ht="13.5" thickBot="1">
      <c r="A40" s="33"/>
      <c r="B40" s="34"/>
      <c r="C40" s="34" t="s">
        <v>565</v>
      </c>
      <c r="D40" s="34"/>
      <c r="E40" s="479">
        <v>2550000</v>
      </c>
      <c r="F40" s="479">
        <v>51.3</v>
      </c>
      <c r="G40" s="482">
        <v>43605000</v>
      </c>
      <c r="H40" s="523">
        <v>57.5</v>
      </c>
      <c r="I40" s="524">
        <v>48875000</v>
      </c>
      <c r="J40" s="528">
        <f t="shared" si="0"/>
        <v>6.200000000000003</v>
      </c>
      <c r="K40" s="526">
        <f t="shared" si="1"/>
        <v>5270000</v>
      </c>
    </row>
    <row r="41" spans="1:11" ht="12.75">
      <c r="A41" s="24" t="s">
        <v>637</v>
      </c>
      <c r="E41" s="475"/>
      <c r="F41" s="475"/>
      <c r="G41" s="478"/>
      <c r="H41" s="504"/>
      <c r="I41" s="505"/>
      <c r="J41" s="506"/>
      <c r="K41" s="507"/>
    </row>
    <row r="42" spans="1:11" ht="12.75">
      <c r="A42" s="24"/>
      <c r="B42" s="18" t="s">
        <v>638</v>
      </c>
      <c r="C42" s="18" t="s">
        <v>562</v>
      </c>
      <c r="E42" s="475">
        <v>204000</v>
      </c>
      <c r="F42" s="475">
        <v>545</v>
      </c>
      <c r="G42" s="478">
        <v>111248000</v>
      </c>
      <c r="H42" s="504">
        <v>548</v>
      </c>
      <c r="I42" s="505">
        <v>111792000</v>
      </c>
      <c r="J42" s="506">
        <f t="shared" si="0"/>
        <v>3</v>
      </c>
      <c r="K42" s="507">
        <f t="shared" si="1"/>
        <v>544000</v>
      </c>
    </row>
    <row r="43" spans="1:11" ht="12.75">
      <c r="A43" s="24"/>
      <c r="B43" s="18" t="s">
        <v>639</v>
      </c>
      <c r="C43" s="18" t="s">
        <v>562</v>
      </c>
      <c r="E43" s="475">
        <v>212000</v>
      </c>
      <c r="F43" s="475">
        <v>547.3333333333334</v>
      </c>
      <c r="G43" s="478">
        <v>116034666.66666669</v>
      </c>
      <c r="H43" s="504">
        <v>550</v>
      </c>
      <c r="I43" s="505">
        <v>116600000</v>
      </c>
      <c r="J43" s="506">
        <f t="shared" si="0"/>
        <v>2.6666666666666288</v>
      </c>
      <c r="K43" s="507">
        <f t="shared" si="1"/>
        <v>565333.3333333135</v>
      </c>
    </row>
    <row r="44" spans="1:11" ht="12.75">
      <c r="A44" s="24" t="s">
        <v>563</v>
      </c>
      <c r="E44" s="475"/>
      <c r="F44" s="475"/>
      <c r="G44" s="478"/>
      <c r="H44" s="504"/>
      <c r="I44" s="505"/>
      <c r="J44" s="506"/>
      <c r="K44" s="507"/>
    </row>
    <row r="45" spans="1:11" ht="12.75">
      <c r="A45" s="24"/>
      <c r="B45" s="18" t="s">
        <v>637</v>
      </c>
      <c r="C45" s="18" t="s">
        <v>566</v>
      </c>
      <c r="E45" s="475">
        <v>2550000</v>
      </c>
      <c r="F45" s="475">
        <v>13.5</v>
      </c>
      <c r="G45" s="478">
        <v>11475000</v>
      </c>
      <c r="H45" s="504">
        <v>13.4</v>
      </c>
      <c r="I45" s="505">
        <v>11390000</v>
      </c>
      <c r="J45" s="527">
        <v>0.1</v>
      </c>
      <c r="K45" s="507">
        <f t="shared" si="1"/>
        <v>-85000</v>
      </c>
    </row>
    <row r="46" spans="1:11" ht="12.75">
      <c r="A46" s="24"/>
      <c r="C46" s="18" t="s">
        <v>567</v>
      </c>
      <c r="E46" s="475">
        <v>2550000</v>
      </c>
      <c r="F46" s="475">
        <v>28.2</v>
      </c>
      <c r="G46" s="478">
        <v>23970000</v>
      </c>
      <c r="H46" s="504">
        <v>27.7</v>
      </c>
      <c r="I46" s="505">
        <v>23545000</v>
      </c>
      <c r="J46" s="527">
        <v>0.5</v>
      </c>
      <c r="K46" s="507">
        <f t="shared" si="1"/>
        <v>-425000</v>
      </c>
    </row>
    <row r="47" spans="1:11" ht="12.75">
      <c r="A47" s="24"/>
      <c r="C47" s="18" t="s">
        <v>568</v>
      </c>
      <c r="E47" s="475">
        <v>2550000</v>
      </c>
      <c r="F47" s="475">
        <v>18.5</v>
      </c>
      <c r="G47" s="478">
        <v>15725000</v>
      </c>
      <c r="H47" s="504">
        <v>18.4</v>
      </c>
      <c r="I47" s="505">
        <v>15640000</v>
      </c>
      <c r="J47" s="527">
        <f t="shared" si="0"/>
        <v>-0.10000000000000142</v>
      </c>
      <c r="K47" s="507">
        <f t="shared" si="1"/>
        <v>-85000</v>
      </c>
    </row>
    <row r="48" spans="1:11" ht="12.75">
      <c r="A48" s="24"/>
      <c r="C48" s="18" t="s">
        <v>569</v>
      </c>
      <c r="E48" s="475">
        <v>2550000</v>
      </c>
      <c r="F48" s="475">
        <v>12.3</v>
      </c>
      <c r="G48" s="478">
        <v>10455000</v>
      </c>
      <c r="H48" s="504">
        <v>13.6</v>
      </c>
      <c r="I48" s="505">
        <v>11560000</v>
      </c>
      <c r="J48" s="527">
        <f t="shared" si="0"/>
        <v>1.299999999999999</v>
      </c>
      <c r="K48" s="507">
        <f t="shared" si="1"/>
        <v>1105000</v>
      </c>
    </row>
    <row r="49" spans="1:11" ht="12.75">
      <c r="A49" s="24"/>
      <c r="C49" s="18" t="s">
        <v>570</v>
      </c>
      <c r="E49" s="475">
        <v>2550000</v>
      </c>
      <c r="F49" s="475">
        <v>15.7</v>
      </c>
      <c r="G49" s="478">
        <v>13345000</v>
      </c>
      <c r="H49" s="504">
        <v>16</v>
      </c>
      <c r="I49" s="505">
        <v>13685000</v>
      </c>
      <c r="J49" s="527">
        <f t="shared" si="0"/>
        <v>0.3000000000000007</v>
      </c>
      <c r="K49" s="507">
        <f t="shared" si="1"/>
        <v>340000</v>
      </c>
    </row>
    <row r="50" spans="1:11" ht="12.75">
      <c r="A50" s="24"/>
      <c r="C50" s="18" t="s">
        <v>571</v>
      </c>
      <c r="E50" s="475">
        <v>2550000</v>
      </c>
      <c r="F50" s="475">
        <v>34.6</v>
      </c>
      <c r="G50" s="478">
        <v>29410000</v>
      </c>
      <c r="H50" s="504">
        <v>35.7</v>
      </c>
      <c r="I50" s="505">
        <v>30345000</v>
      </c>
      <c r="J50" s="527">
        <f t="shared" si="0"/>
        <v>1.1000000000000014</v>
      </c>
      <c r="K50" s="507">
        <f t="shared" si="1"/>
        <v>935000</v>
      </c>
    </row>
    <row r="51" spans="1:11" ht="12.75">
      <c r="A51" s="24" t="s">
        <v>641</v>
      </c>
      <c r="E51" s="475"/>
      <c r="F51" s="475"/>
      <c r="G51" s="478"/>
      <c r="H51" s="504"/>
      <c r="I51" s="505"/>
      <c r="J51" s="506"/>
      <c r="K51" s="507"/>
    </row>
    <row r="52" spans="1:11" ht="12.75">
      <c r="A52" s="24" t="s">
        <v>642</v>
      </c>
      <c r="E52" s="475">
        <v>105000</v>
      </c>
      <c r="F52" s="475">
        <v>148.66666666666666</v>
      </c>
      <c r="G52" s="478">
        <v>15609999.999999998</v>
      </c>
      <c r="H52" s="504">
        <v>148.66666666666666</v>
      </c>
      <c r="I52" s="505">
        <v>15609999.999999998</v>
      </c>
      <c r="J52" s="506"/>
      <c r="K52" s="507"/>
    </row>
    <row r="53" spans="1:11" ht="12.75">
      <c r="A53" s="24" t="s">
        <v>642</v>
      </c>
      <c r="E53" s="475">
        <v>105000</v>
      </c>
      <c r="F53" s="475">
        <v>90</v>
      </c>
      <c r="G53" s="478">
        <v>9450000</v>
      </c>
      <c r="H53" s="504">
        <v>89</v>
      </c>
      <c r="I53" s="505">
        <v>9345000</v>
      </c>
      <c r="J53" s="506">
        <f t="shared" si="0"/>
        <v>-1</v>
      </c>
      <c r="K53" s="507">
        <f t="shared" si="1"/>
        <v>-105000</v>
      </c>
    </row>
    <row r="54" spans="1:11" ht="12.75">
      <c r="A54" s="24" t="s">
        <v>643</v>
      </c>
      <c r="E54" s="475">
        <v>50000</v>
      </c>
      <c r="F54" s="475">
        <v>135</v>
      </c>
      <c r="G54" s="478">
        <v>6750000</v>
      </c>
      <c r="H54" s="504">
        <v>135</v>
      </c>
      <c r="I54" s="505">
        <v>6750000</v>
      </c>
      <c r="J54" s="506"/>
      <c r="K54" s="507"/>
    </row>
    <row r="55" spans="1:11" ht="12.75">
      <c r="A55" s="24" t="s">
        <v>643</v>
      </c>
      <c r="E55" s="475">
        <v>40000</v>
      </c>
      <c r="F55" s="475">
        <v>109</v>
      </c>
      <c r="G55" s="478">
        <v>4360000</v>
      </c>
      <c r="H55" s="504">
        <v>56</v>
      </c>
      <c r="I55" s="505">
        <v>2240000</v>
      </c>
      <c r="J55" s="506">
        <f t="shared" si="0"/>
        <v>-53</v>
      </c>
      <c r="K55" s="507">
        <f t="shared" si="1"/>
        <v>-2120000</v>
      </c>
    </row>
    <row r="56" spans="1:11" ht="12.75">
      <c r="A56" s="24" t="s">
        <v>572</v>
      </c>
      <c r="B56" s="21"/>
      <c r="D56" s="18" t="s">
        <v>573</v>
      </c>
      <c r="E56" s="475">
        <v>324800</v>
      </c>
      <c r="F56" s="475">
        <v>0</v>
      </c>
      <c r="G56" s="478">
        <v>0</v>
      </c>
      <c r="H56" s="504">
        <v>2</v>
      </c>
      <c r="I56" s="505">
        <v>649600</v>
      </c>
      <c r="J56" s="506">
        <f t="shared" si="0"/>
        <v>2</v>
      </c>
      <c r="K56" s="507">
        <f t="shared" si="1"/>
        <v>649600</v>
      </c>
    </row>
    <row r="57" spans="1:11" ht="12.75">
      <c r="A57" s="24" t="s">
        <v>572</v>
      </c>
      <c r="B57" s="21"/>
      <c r="C57" s="18" t="s">
        <v>574</v>
      </c>
      <c r="D57" s="18" t="s">
        <v>576</v>
      </c>
      <c r="E57" s="475">
        <v>417600</v>
      </c>
      <c r="F57" s="475">
        <v>15.333333333333334</v>
      </c>
      <c r="G57" s="478">
        <v>6403200</v>
      </c>
      <c r="H57" s="504">
        <v>14.666666666666668</v>
      </c>
      <c r="I57" s="505">
        <v>6124800</v>
      </c>
      <c r="J57" s="506">
        <f t="shared" si="0"/>
        <v>-0.6666666666666661</v>
      </c>
      <c r="K57" s="507">
        <f t="shared" si="1"/>
        <v>-278400</v>
      </c>
    </row>
    <row r="58" spans="1:11" ht="12.75">
      <c r="A58" s="24" t="s">
        <v>572</v>
      </c>
      <c r="B58" s="21"/>
      <c r="C58" s="18" t="s">
        <v>574</v>
      </c>
      <c r="D58" s="18" t="s">
        <v>576</v>
      </c>
      <c r="E58" s="475">
        <v>192000</v>
      </c>
      <c r="F58" s="475">
        <v>4.666666666666666</v>
      </c>
      <c r="G58" s="478">
        <v>896000</v>
      </c>
      <c r="H58" s="504">
        <v>5.333333333333333</v>
      </c>
      <c r="I58" s="505">
        <v>1024000</v>
      </c>
      <c r="J58" s="506">
        <f t="shared" si="0"/>
        <v>0.666666666666667</v>
      </c>
      <c r="K58" s="507">
        <f t="shared" si="1"/>
        <v>128000</v>
      </c>
    </row>
    <row r="59" spans="1:11" ht="12.75">
      <c r="A59" s="24" t="s">
        <v>572</v>
      </c>
      <c r="B59" s="21"/>
      <c r="C59" s="18" t="s">
        <v>575</v>
      </c>
      <c r="D59" s="18" t="s">
        <v>576</v>
      </c>
      <c r="E59" s="475">
        <v>417600</v>
      </c>
      <c r="F59" s="475">
        <v>40</v>
      </c>
      <c r="G59" s="478">
        <v>16704000</v>
      </c>
      <c r="H59" s="504">
        <v>38</v>
      </c>
      <c r="I59" s="505">
        <v>15868800</v>
      </c>
      <c r="J59" s="506">
        <f t="shared" si="0"/>
        <v>-2</v>
      </c>
      <c r="K59" s="507">
        <f t="shared" si="1"/>
        <v>-835200</v>
      </c>
    </row>
    <row r="60" spans="1:11" ht="12.75">
      <c r="A60" s="24" t="s">
        <v>572</v>
      </c>
      <c r="B60" s="21"/>
      <c r="C60" s="18" t="s">
        <v>575</v>
      </c>
      <c r="D60" s="18" t="s">
        <v>576</v>
      </c>
      <c r="E60" s="475">
        <v>192000</v>
      </c>
      <c r="F60" s="475">
        <v>6.666666666666666</v>
      </c>
      <c r="G60" s="478">
        <v>1280000</v>
      </c>
      <c r="H60" s="504">
        <v>6</v>
      </c>
      <c r="I60" s="505">
        <v>1152000</v>
      </c>
      <c r="J60" s="506">
        <f t="shared" si="0"/>
        <v>-0.6666666666666661</v>
      </c>
      <c r="K60" s="507">
        <f t="shared" si="1"/>
        <v>-128000</v>
      </c>
    </row>
    <row r="61" spans="1:11" ht="12.75">
      <c r="A61" s="24" t="s">
        <v>644</v>
      </c>
      <c r="E61" s="475">
        <v>23000</v>
      </c>
      <c r="F61" s="475">
        <v>945</v>
      </c>
      <c r="G61" s="478">
        <v>21735000</v>
      </c>
      <c r="H61" s="504">
        <v>862.92</v>
      </c>
      <c r="I61" s="505">
        <v>19847160</v>
      </c>
      <c r="J61" s="506">
        <f t="shared" si="0"/>
        <v>-82.08000000000004</v>
      </c>
      <c r="K61" s="507">
        <f t="shared" si="1"/>
        <v>-1887840</v>
      </c>
    </row>
    <row r="62" spans="1:11" s="32" customFormat="1" ht="12.75">
      <c r="A62" s="24" t="s">
        <v>645</v>
      </c>
      <c r="B62" s="18"/>
      <c r="C62" s="18"/>
      <c r="D62" s="18"/>
      <c r="E62" s="475">
        <v>32200</v>
      </c>
      <c r="F62" s="475">
        <v>145.66666666666669</v>
      </c>
      <c r="G62" s="478">
        <v>4690466.666666667</v>
      </c>
      <c r="H62" s="504">
        <v>164</v>
      </c>
      <c r="I62" s="505">
        <v>5291533</v>
      </c>
      <c r="J62" s="506">
        <f t="shared" si="0"/>
        <v>18.333333333333314</v>
      </c>
      <c r="K62" s="507">
        <f t="shared" si="1"/>
        <v>601066.333333333</v>
      </c>
    </row>
    <row r="63" spans="1:11" ht="12.75">
      <c r="A63" s="24" t="s">
        <v>649</v>
      </c>
      <c r="E63" s="475">
        <v>720</v>
      </c>
      <c r="F63" s="475">
        <v>1640</v>
      </c>
      <c r="G63" s="478">
        <v>1180800</v>
      </c>
      <c r="H63" s="504">
        <v>1658</v>
      </c>
      <c r="I63" s="505">
        <v>1193760</v>
      </c>
      <c r="J63" s="506">
        <f t="shared" si="0"/>
        <v>18</v>
      </c>
      <c r="K63" s="507">
        <f t="shared" si="1"/>
        <v>12960</v>
      </c>
    </row>
    <row r="64" spans="1:11" ht="12.75">
      <c r="A64" s="24" t="s">
        <v>577</v>
      </c>
      <c r="D64" s="18" t="s">
        <v>574</v>
      </c>
      <c r="E64" s="475">
        <v>15000</v>
      </c>
      <c r="F64" s="475">
        <v>4.666666666666666</v>
      </c>
      <c r="G64" s="478">
        <v>70000</v>
      </c>
      <c r="H64" s="504">
        <v>4.666666666666666</v>
      </c>
      <c r="I64" s="505">
        <v>70000</v>
      </c>
      <c r="J64" s="506"/>
      <c r="K64" s="507"/>
    </row>
    <row r="65" spans="1:11" ht="12.75">
      <c r="A65" s="24" t="s">
        <v>577</v>
      </c>
      <c r="D65" s="18" t="s">
        <v>578</v>
      </c>
      <c r="E65" s="475">
        <v>15000</v>
      </c>
      <c r="F65" s="475">
        <v>84.66666666666666</v>
      </c>
      <c r="G65" s="478">
        <v>1270000</v>
      </c>
      <c r="H65" s="504">
        <v>84.66666666666666</v>
      </c>
      <c r="I65" s="505">
        <v>1270000</v>
      </c>
      <c r="J65" s="506"/>
      <c r="K65" s="507"/>
    </row>
    <row r="66" spans="1:11" ht="12.75">
      <c r="A66" s="24" t="s">
        <v>579</v>
      </c>
      <c r="D66" s="489" t="s">
        <v>580</v>
      </c>
      <c r="E66" s="475">
        <v>45000</v>
      </c>
      <c r="F66" s="475">
        <v>22</v>
      </c>
      <c r="G66" s="478">
        <v>975000</v>
      </c>
      <c r="H66" s="504">
        <v>59.666666666666664</v>
      </c>
      <c r="I66" s="505">
        <v>2655000</v>
      </c>
      <c r="J66" s="506">
        <f t="shared" si="0"/>
        <v>37.666666666666664</v>
      </c>
      <c r="K66" s="507">
        <f t="shared" si="1"/>
        <v>1680000</v>
      </c>
    </row>
    <row r="67" spans="1:11" ht="12.75">
      <c r="A67" s="24" t="s">
        <v>579</v>
      </c>
      <c r="D67" s="489" t="s">
        <v>581</v>
      </c>
      <c r="E67" s="475">
        <v>45000</v>
      </c>
      <c r="F67" s="475">
        <v>21</v>
      </c>
      <c r="G67" s="478">
        <v>960000</v>
      </c>
      <c r="H67" s="504">
        <v>21.333333333333332</v>
      </c>
      <c r="I67" s="505">
        <v>960000</v>
      </c>
      <c r="J67" s="506"/>
      <c r="K67" s="507"/>
    </row>
    <row r="68" spans="1:11" ht="12.75">
      <c r="A68" s="24" t="s">
        <v>646</v>
      </c>
      <c r="E68" s="475"/>
      <c r="F68" s="475"/>
      <c r="G68" s="478"/>
      <c r="H68" s="504"/>
      <c r="I68" s="505"/>
      <c r="J68" s="506"/>
      <c r="K68" s="507"/>
    </row>
    <row r="69" spans="1:11" ht="12.75">
      <c r="A69" s="24" t="s">
        <v>582</v>
      </c>
      <c r="D69" s="18" t="s">
        <v>574</v>
      </c>
      <c r="E69" s="475">
        <v>55000</v>
      </c>
      <c r="F69" s="475">
        <v>89</v>
      </c>
      <c r="G69" s="478">
        <v>4895000</v>
      </c>
      <c r="H69" s="504">
        <v>103.62</v>
      </c>
      <c r="I69" s="505">
        <v>5692500</v>
      </c>
      <c r="J69" s="506">
        <f aca="true" t="shared" si="2" ref="J69:J78">H69-F69</f>
        <v>14.620000000000005</v>
      </c>
      <c r="K69" s="507">
        <f aca="true" t="shared" si="3" ref="K69:K85">I69-G69</f>
        <v>797500</v>
      </c>
    </row>
    <row r="70" spans="1:11" ht="12.75">
      <c r="A70" s="24" t="s">
        <v>582</v>
      </c>
      <c r="D70" s="18" t="s">
        <v>578</v>
      </c>
      <c r="E70" s="475">
        <v>55000</v>
      </c>
      <c r="F70" s="475">
        <v>362</v>
      </c>
      <c r="G70" s="478">
        <v>19910000</v>
      </c>
      <c r="H70" s="504">
        <v>336.72</v>
      </c>
      <c r="I70" s="505">
        <v>18507500</v>
      </c>
      <c r="J70" s="506">
        <f t="shared" si="2"/>
        <v>-25.279999999999973</v>
      </c>
      <c r="K70" s="507">
        <f t="shared" si="3"/>
        <v>-1402500</v>
      </c>
    </row>
    <row r="71" spans="1:11" ht="12.75">
      <c r="A71" s="24" t="s">
        <v>583</v>
      </c>
      <c r="D71" s="18" t="s">
        <v>574</v>
      </c>
      <c r="E71" s="475">
        <v>55000</v>
      </c>
      <c r="F71" s="475">
        <v>150</v>
      </c>
      <c r="G71" s="478">
        <v>8250000</v>
      </c>
      <c r="H71" s="504">
        <v>142.52</v>
      </c>
      <c r="I71" s="505">
        <v>7865000</v>
      </c>
      <c r="J71" s="506">
        <f t="shared" si="2"/>
        <v>-7.47999999999999</v>
      </c>
      <c r="K71" s="507">
        <f t="shared" si="3"/>
        <v>-385000</v>
      </c>
    </row>
    <row r="72" spans="1:11" s="14" customFormat="1" ht="12.75">
      <c r="A72" s="24" t="s">
        <v>583</v>
      </c>
      <c r="B72" s="18"/>
      <c r="C72" s="18"/>
      <c r="D72" s="18" t="s">
        <v>580</v>
      </c>
      <c r="E72" s="475">
        <v>55000</v>
      </c>
      <c r="F72" s="475">
        <v>155</v>
      </c>
      <c r="G72" s="478">
        <v>8525000</v>
      </c>
      <c r="H72" s="504">
        <v>210.15</v>
      </c>
      <c r="I72" s="509">
        <v>11550000</v>
      </c>
      <c r="J72" s="506">
        <f t="shared" si="2"/>
        <v>55.150000000000006</v>
      </c>
      <c r="K72" s="507">
        <f t="shared" si="3"/>
        <v>3025000</v>
      </c>
    </row>
    <row r="73" spans="1:11" ht="12.75">
      <c r="A73" s="24" t="s">
        <v>647</v>
      </c>
      <c r="E73" s="475">
        <v>10000</v>
      </c>
      <c r="F73" s="475">
        <v>593</v>
      </c>
      <c r="G73" s="478">
        <v>5930000</v>
      </c>
      <c r="H73" s="504">
        <v>645</v>
      </c>
      <c r="I73" s="505">
        <v>6450000</v>
      </c>
      <c r="J73" s="506">
        <f t="shared" si="2"/>
        <v>52</v>
      </c>
      <c r="K73" s="507">
        <f t="shared" si="3"/>
        <v>520000</v>
      </c>
    </row>
    <row r="74" spans="1:11" ht="12.75">
      <c r="A74" s="24" t="s">
        <v>584</v>
      </c>
      <c r="E74" s="475">
        <v>1000</v>
      </c>
      <c r="F74" s="475">
        <v>1620</v>
      </c>
      <c r="G74" s="478">
        <v>1620000</v>
      </c>
      <c r="H74" s="504">
        <v>1649</v>
      </c>
      <c r="I74" s="505">
        <v>1649000</v>
      </c>
      <c r="J74" s="506">
        <f t="shared" si="2"/>
        <v>29</v>
      </c>
      <c r="K74" s="507">
        <f t="shared" si="3"/>
        <v>29000</v>
      </c>
    </row>
    <row r="75" spans="1:11" ht="13.5" thickBot="1">
      <c r="A75" s="24" t="s">
        <v>648</v>
      </c>
      <c r="E75" s="475">
        <v>1135</v>
      </c>
      <c r="F75" s="475">
        <v>25532</v>
      </c>
      <c r="G75" s="478">
        <v>28978820</v>
      </c>
      <c r="H75" s="504">
        <v>25532</v>
      </c>
      <c r="I75" s="505">
        <v>28978820</v>
      </c>
      <c r="J75" s="506"/>
      <c r="K75" s="507"/>
    </row>
    <row r="76" spans="1:11" ht="13.5" thickBot="1">
      <c r="A76" s="45" t="s">
        <v>367</v>
      </c>
      <c r="B76" s="46"/>
      <c r="C76" s="46"/>
      <c r="D76" s="46"/>
      <c r="E76" s="510"/>
      <c r="F76" s="510"/>
      <c r="G76" s="511">
        <f>SUM(G10:G75)</f>
        <v>1056287608.3332082</v>
      </c>
      <c r="H76" s="512"/>
      <c r="I76" s="513">
        <f>SUM(I10:I75)</f>
        <v>1074232327.999875</v>
      </c>
      <c r="J76" s="514"/>
      <c r="K76" s="515">
        <f>SUM(K10:K75)</f>
        <v>17944719.666666646</v>
      </c>
    </row>
    <row r="77" spans="1:11" s="1" customFormat="1" ht="12.75">
      <c r="A77" s="18"/>
      <c r="B77" s="18"/>
      <c r="C77" s="18"/>
      <c r="D77" s="18"/>
      <c r="E77" s="477"/>
      <c r="F77" s="477"/>
      <c r="G77" s="477"/>
      <c r="H77" s="477"/>
      <c r="I77" s="529"/>
      <c r="J77" s="529"/>
      <c r="K77" s="529"/>
    </row>
    <row r="78" spans="1:11" ht="12.75">
      <c r="A78" s="24" t="s">
        <v>654</v>
      </c>
      <c r="E78" s="475">
        <v>11700</v>
      </c>
      <c r="F78" s="475">
        <v>238</v>
      </c>
      <c r="G78" s="478">
        <v>2784600</v>
      </c>
      <c r="H78" s="504">
        <v>233</v>
      </c>
      <c r="I78" s="505">
        <v>2726100</v>
      </c>
      <c r="J78" s="506">
        <f t="shared" si="2"/>
        <v>-5</v>
      </c>
      <c r="K78" s="507">
        <f t="shared" si="3"/>
        <v>-58500</v>
      </c>
    </row>
    <row r="79" spans="1:11" ht="12.75">
      <c r="A79" s="24" t="s">
        <v>655</v>
      </c>
      <c r="E79" s="475">
        <v>1020000</v>
      </c>
      <c r="F79" s="475">
        <v>7</v>
      </c>
      <c r="G79" s="478">
        <v>7140000</v>
      </c>
      <c r="H79" s="504">
        <v>7</v>
      </c>
      <c r="I79" s="509">
        <v>7140000</v>
      </c>
      <c r="J79" s="506"/>
      <c r="K79" s="507">
        <f t="shared" si="3"/>
        <v>0</v>
      </c>
    </row>
    <row r="80" spans="1:11" ht="13.5" thickBot="1">
      <c r="A80" s="24" t="s">
        <v>656</v>
      </c>
      <c r="E80" s="475">
        <v>9400</v>
      </c>
      <c r="F80" s="475">
        <v>53</v>
      </c>
      <c r="G80" s="478">
        <v>498200</v>
      </c>
      <c r="H80" s="504">
        <v>53</v>
      </c>
      <c r="I80" s="505">
        <v>498200</v>
      </c>
      <c r="J80" s="506"/>
      <c r="K80" s="507">
        <f t="shared" si="3"/>
        <v>0</v>
      </c>
    </row>
    <row r="81" spans="1:11" s="14" customFormat="1" ht="13.5" thickBot="1">
      <c r="A81" s="45" t="s">
        <v>370</v>
      </c>
      <c r="B81" s="46"/>
      <c r="C81" s="46"/>
      <c r="D81" s="46"/>
      <c r="E81" s="510"/>
      <c r="F81" s="510"/>
      <c r="G81" s="511">
        <f>SUM(G78:G80)</f>
        <v>10422800</v>
      </c>
      <c r="H81" s="512"/>
      <c r="I81" s="513">
        <f>SUM(I78:I80)</f>
        <v>10364300</v>
      </c>
      <c r="J81" s="514"/>
      <c r="K81" s="515">
        <f>SUM(K78:K80)</f>
        <v>-58500</v>
      </c>
    </row>
    <row r="82" spans="1:11" s="14" customFormat="1" ht="12.75">
      <c r="A82" s="41"/>
      <c r="B82" s="38"/>
      <c r="C82" s="38"/>
      <c r="D82" s="38"/>
      <c r="E82" s="516"/>
      <c r="F82" s="516"/>
      <c r="G82" s="517"/>
      <c r="H82" s="518"/>
      <c r="I82" s="519"/>
      <c r="J82" s="520"/>
      <c r="K82" s="521"/>
    </row>
    <row r="83" spans="1:11" ht="12.75">
      <c r="A83" s="41" t="s">
        <v>651</v>
      </c>
      <c r="B83" s="38"/>
      <c r="C83" s="38"/>
      <c r="D83" s="38"/>
      <c r="E83" s="475"/>
      <c r="F83" s="475"/>
      <c r="G83" s="478"/>
      <c r="H83" s="504"/>
      <c r="I83" s="505"/>
      <c r="J83" s="506"/>
      <c r="K83" s="507"/>
    </row>
    <row r="84" spans="1:11" ht="12.75">
      <c r="A84" s="24" t="s">
        <v>652</v>
      </c>
      <c r="E84" s="475"/>
      <c r="F84" s="475">
        <v>0</v>
      </c>
      <c r="G84" s="478">
        <v>164476839</v>
      </c>
      <c r="H84" s="504">
        <v>0</v>
      </c>
      <c r="I84" s="505">
        <v>164476839</v>
      </c>
      <c r="J84" s="506"/>
      <c r="K84" s="507"/>
    </row>
    <row r="85" spans="1:11" ht="13.5" thickBot="1">
      <c r="A85" s="24" t="s">
        <v>653</v>
      </c>
      <c r="E85" s="475"/>
      <c r="F85" s="475">
        <v>0</v>
      </c>
      <c r="G85" s="478">
        <v>419619533</v>
      </c>
      <c r="H85" s="504">
        <v>0</v>
      </c>
      <c r="I85" s="509">
        <v>419730903</v>
      </c>
      <c r="J85" s="506"/>
      <c r="K85" s="507">
        <f t="shared" si="3"/>
        <v>111370</v>
      </c>
    </row>
    <row r="86" spans="1:11" ht="13.5" thickBot="1">
      <c r="A86" s="45" t="s">
        <v>651</v>
      </c>
      <c r="B86" s="46"/>
      <c r="C86" s="46"/>
      <c r="D86" s="46"/>
      <c r="E86" s="510"/>
      <c r="F86" s="510">
        <v>0</v>
      </c>
      <c r="G86" s="511">
        <f>SUM(G84:G85)</f>
        <v>584096372</v>
      </c>
      <c r="H86" s="512">
        <f>SUM(H84:H85)</f>
        <v>0</v>
      </c>
      <c r="I86" s="513">
        <f>SUM(I84:I85)</f>
        <v>584207742</v>
      </c>
      <c r="J86" s="514"/>
      <c r="K86" s="515">
        <f>SUM(K84:K85)</f>
        <v>111370</v>
      </c>
    </row>
    <row r="87" spans="1:11" ht="12.75">
      <c r="A87" s="41"/>
      <c r="E87" s="475"/>
      <c r="F87" s="475"/>
      <c r="G87" s="478"/>
      <c r="H87" s="504"/>
      <c r="I87" s="505"/>
      <c r="J87" s="506"/>
      <c r="K87" s="507"/>
    </row>
    <row r="88" spans="1:11" ht="12.75">
      <c r="A88" s="41"/>
      <c r="B88" s="38"/>
      <c r="C88" s="38"/>
      <c r="D88" s="38"/>
      <c r="E88" s="475"/>
      <c r="F88" s="475"/>
      <c r="G88" s="478"/>
      <c r="H88" s="504"/>
      <c r="I88" s="505"/>
      <c r="J88" s="506"/>
      <c r="K88" s="507"/>
    </row>
    <row r="89" spans="1:11" ht="12.75">
      <c r="A89" s="24" t="s">
        <v>585</v>
      </c>
      <c r="E89" s="475">
        <v>3920172</v>
      </c>
      <c r="F89" s="475">
        <v>53</v>
      </c>
      <c r="G89" s="478">
        <v>207769116</v>
      </c>
      <c r="H89" s="504">
        <v>53</v>
      </c>
      <c r="I89" s="505">
        <v>207769116</v>
      </c>
      <c r="J89" s="506"/>
      <c r="K89" s="507"/>
    </row>
    <row r="90" spans="1:11" ht="12.75">
      <c r="A90" s="24" t="s">
        <v>586</v>
      </c>
      <c r="E90" s="475">
        <v>4717</v>
      </c>
      <c r="F90" s="475">
        <v>1891</v>
      </c>
      <c r="G90" s="478">
        <v>8919847</v>
      </c>
      <c r="H90" s="504">
        <v>1891</v>
      </c>
      <c r="I90" s="505">
        <v>8919847</v>
      </c>
      <c r="J90" s="506"/>
      <c r="K90" s="507"/>
    </row>
    <row r="91" spans="1:11" ht="12.75">
      <c r="A91" s="24" t="s">
        <v>587</v>
      </c>
      <c r="E91" s="475">
        <v>115</v>
      </c>
      <c r="F91" s="475">
        <v>22585</v>
      </c>
      <c r="G91" s="478">
        <v>2597275</v>
      </c>
      <c r="H91" s="504">
        <v>22585</v>
      </c>
      <c r="I91" s="505">
        <v>2597275</v>
      </c>
      <c r="J91" s="506"/>
      <c r="K91" s="507"/>
    </row>
    <row r="92" spans="1:11" ht="13.5" thickBot="1">
      <c r="A92" s="24" t="s">
        <v>588</v>
      </c>
      <c r="E92" s="508">
        <v>500000</v>
      </c>
      <c r="F92" s="475">
        <v>4</v>
      </c>
      <c r="G92" s="478">
        <v>2000000</v>
      </c>
      <c r="H92" s="504">
        <v>4</v>
      </c>
      <c r="I92" s="505">
        <v>2000000</v>
      </c>
      <c r="J92" s="506"/>
      <c r="K92" s="507"/>
    </row>
    <row r="93" spans="1:11" ht="13.5" thickBot="1">
      <c r="A93" s="45" t="s">
        <v>589</v>
      </c>
      <c r="B93" s="46"/>
      <c r="C93" s="46"/>
      <c r="D93" s="46"/>
      <c r="E93" s="510"/>
      <c r="F93" s="510"/>
      <c r="G93" s="511">
        <f>SUM(G89:G92)</f>
        <v>221286238</v>
      </c>
      <c r="H93" s="512"/>
      <c r="I93" s="513">
        <f>SUM(I89:I92)</f>
        <v>221286238</v>
      </c>
      <c r="J93" s="514"/>
      <c r="K93" s="515">
        <f>SUM(K89:K92)</f>
        <v>0</v>
      </c>
    </row>
    <row r="94" spans="1:11" ht="12.75">
      <c r="A94" s="24"/>
      <c r="E94" s="475"/>
      <c r="F94" s="475"/>
      <c r="G94" s="478"/>
      <c r="H94" s="504"/>
      <c r="I94" s="505"/>
      <c r="J94" s="506"/>
      <c r="K94" s="507"/>
    </row>
    <row r="95" spans="1:11" s="14" customFormat="1" ht="12.75">
      <c r="A95" s="41" t="s">
        <v>590</v>
      </c>
      <c r="B95" s="38"/>
      <c r="C95" s="38"/>
      <c r="D95" s="38"/>
      <c r="E95" s="516"/>
      <c r="F95" s="516"/>
      <c r="G95" s="517">
        <f>G76+G81+G86+G93</f>
        <v>1872093018.333208</v>
      </c>
      <c r="H95" s="518"/>
      <c r="I95" s="519">
        <f>I76+I81+I86+I93</f>
        <v>1890090607.999875</v>
      </c>
      <c r="J95" s="520"/>
      <c r="K95" s="521">
        <f>K76+K81+K86+K93</f>
        <v>17997589.666666646</v>
      </c>
    </row>
    <row r="96" spans="1:11" ht="13.5" thickBot="1">
      <c r="A96" s="81"/>
      <c r="B96" s="140"/>
      <c r="C96" s="140"/>
      <c r="D96" s="140"/>
      <c r="E96" s="522"/>
      <c r="F96" s="479"/>
      <c r="G96" s="482"/>
      <c r="H96" s="523"/>
      <c r="I96" s="524"/>
      <c r="J96" s="525"/>
      <c r="K96" s="526"/>
    </row>
    <row r="97" ht="12.75">
      <c r="E97" s="68"/>
    </row>
    <row r="98" ht="12.75">
      <c r="E98" s="68"/>
    </row>
    <row r="99" ht="12.75">
      <c r="E99" s="68"/>
    </row>
    <row r="100" ht="12.75">
      <c r="E100" s="494"/>
    </row>
    <row r="101" ht="12.75">
      <c r="E101" s="494"/>
    </row>
    <row r="102" ht="12.75">
      <c r="E102" s="494"/>
    </row>
    <row r="103" ht="12.75">
      <c r="E103" s="494"/>
    </row>
    <row r="104" ht="12.75">
      <c r="E104" s="494"/>
    </row>
    <row r="105" ht="12.75">
      <c r="E105" s="494"/>
    </row>
    <row r="106" ht="12.75">
      <c r="E106" s="494"/>
    </row>
    <row r="107" ht="12.75">
      <c r="E107" s="494"/>
    </row>
    <row r="108" ht="12.75">
      <c r="E108" s="494"/>
    </row>
    <row r="109" ht="12.75">
      <c r="E109" s="494"/>
    </row>
    <row r="110" ht="12.75">
      <c r="E110" s="494"/>
    </row>
    <row r="111" ht="12.75">
      <c r="E111" s="494"/>
    </row>
    <row r="112" ht="12.75">
      <c r="E112" s="494"/>
    </row>
    <row r="113" ht="12.75">
      <c r="E113" s="494"/>
    </row>
    <row r="114" ht="12.75">
      <c r="E114" s="68"/>
    </row>
    <row r="115" ht="12.75">
      <c r="E115" s="68"/>
    </row>
    <row r="116" ht="12.75">
      <c r="E116" s="68"/>
    </row>
    <row r="117" ht="12.75">
      <c r="E117" s="68"/>
    </row>
    <row r="118" ht="12.75">
      <c r="E118" s="68"/>
    </row>
    <row r="119" ht="12.75">
      <c r="E119" s="68"/>
    </row>
    <row r="120" ht="12.75">
      <c r="E120" s="68"/>
    </row>
    <row r="121" ht="12.75">
      <c r="E121" s="68"/>
    </row>
    <row r="122" ht="12.75">
      <c r="E122" s="68"/>
    </row>
    <row r="123" ht="12.75">
      <c r="E123" s="68"/>
    </row>
    <row r="124" ht="12.75">
      <c r="E124" s="68"/>
    </row>
    <row r="125" ht="12.75">
      <c r="E125" s="68"/>
    </row>
    <row r="126" ht="12.75">
      <c r="E126" s="68"/>
    </row>
    <row r="127" ht="12.75">
      <c r="E127" s="68"/>
    </row>
    <row r="128" ht="12.75">
      <c r="E128" s="68"/>
    </row>
    <row r="129" ht="12.75">
      <c r="E129" s="68"/>
    </row>
    <row r="130" ht="12.75">
      <c r="E130" s="68"/>
    </row>
    <row r="131" ht="12.75">
      <c r="E131" s="68"/>
    </row>
    <row r="132" ht="12.75">
      <c r="E132" s="68"/>
    </row>
    <row r="133" ht="12.75">
      <c r="E133" s="68"/>
    </row>
    <row r="134" ht="12.75">
      <c r="E134" s="68"/>
    </row>
    <row r="135" ht="12.75">
      <c r="E135" s="494"/>
    </row>
    <row r="136" ht="12.75">
      <c r="E136" s="494"/>
    </row>
    <row r="137" ht="12.75">
      <c r="E137" s="494"/>
    </row>
    <row r="138" ht="12.75">
      <c r="E138" s="494"/>
    </row>
    <row r="139" ht="12.75">
      <c r="E139" s="494"/>
    </row>
    <row r="140" ht="12.75">
      <c r="E140" s="494"/>
    </row>
    <row r="141" ht="12.75">
      <c r="E141" s="494"/>
    </row>
    <row r="142" ht="12.75">
      <c r="E142" s="494"/>
    </row>
    <row r="143" ht="12.75">
      <c r="E143" s="494"/>
    </row>
    <row r="144" ht="12.75">
      <c r="E144" s="494"/>
    </row>
    <row r="145" ht="12.75">
      <c r="E145" s="494"/>
    </row>
    <row r="146" ht="12.75">
      <c r="E146" s="494"/>
    </row>
    <row r="147" ht="12.75">
      <c r="E147" s="494"/>
    </row>
    <row r="148" ht="12.75">
      <c r="E148" s="494"/>
    </row>
    <row r="149" ht="12.75">
      <c r="E149" s="494"/>
    </row>
    <row r="150" ht="12.75">
      <c r="E150" s="494"/>
    </row>
    <row r="151" ht="12.75">
      <c r="E151" s="494"/>
    </row>
    <row r="152" ht="12.75">
      <c r="E152" s="494"/>
    </row>
    <row r="153" ht="12.75">
      <c r="E153" s="494"/>
    </row>
    <row r="154" ht="12.75">
      <c r="E154" s="494"/>
    </row>
    <row r="155" ht="12.75">
      <c r="E155" s="494"/>
    </row>
    <row r="156" ht="12.75">
      <c r="E156" s="494"/>
    </row>
    <row r="157" ht="12.75">
      <c r="E157" s="494"/>
    </row>
    <row r="158" ht="12.75">
      <c r="E158" s="494"/>
    </row>
    <row r="159" ht="12.75">
      <c r="E159" s="494"/>
    </row>
    <row r="160" ht="12.75">
      <c r="E160" s="494"/>
    </row>
    <row r="161" ht="12.75">
      <c r="E161" s="494"/>
    </row>
    <row r="162" ht="12.75">
      <c r="E162" s="494"/>
    </row>
    <row r="163" ht="12.75">
      <c r="E163" s="494"/>
    </row>
    <row r="164" ht="12.75">
      <c r="E164" s="494"/>
    </row>
    <row r="165" ht="12.75">
      <c r="E165" s="494"/>
    </row>
    <row r="166" ht="12.75">
      <c r="E166" s="494"/>
    </row>
    <row r="167" ht="12.75">
      <c r="E167" s="494"/>
    </row>
    <row r="168" ht="12.75">
      <c r="E168" s="494"/>
    </row>
    <row r="169" ht="12.75">
      <c r="E169" s="494"/>
    </row>
    <row r="170" ht="12.75">
      <c r="E170" s="68"/>
    </row>
    <row r="171" ht="12.75">
      <c r="E171" s="68"/>
    </row>
    <row r="172" ht="12.75">
      <c r="E172" s="68"/>
    </row>
    <row r="173" ht="12.75">
      <c r="E173" s="68"/>
    </row>
    <row r="174" ht="12.75">
      <c r="E174" s="68"/>
    </row>
    <row r="175" ht="12.75">
      <c r="E175" s="68"/>
    </row>
    <row r="176" ht="12.75">
      <c r="E176" s="68"/>
    </row>
    <row r="177" ht="12.75">
      <c r="E177" s="68"/>
    </row>
    <row r="178" ht="12.75">
      <c r="E178" s="68"/>
    </row>
    <row r="179" ht="12.75">
      <c r="E179" s="68"/>
    </row>
    <row r="180" ht="12.75">
      <c r="E180" s="68"/>
    </row>
    <row r="181" ht="12.75">
      <c r="E181" s="68"/>
    </row>
    <row r="182" ht="12.75">
      <c r="E182" s="68"/>
    </row>
    <row r="183" ht="12.75">
      <c r="E183" s="68"/>
    </row>
    <row r="184" ht="12.75">
      <c r="E184" s="68"/>
    </row>
    <row r="185" ht="12.75">
      <c r="E185" s="68"/>
    </row>
    <row r="186" ht="12.75">
      <c r="E186" s="68"/>
    </row>
  </sheetData>
  <mergeCells count="5">
    <mergeCell ref="J7:K7"/>
    <mergeCell ref="F7:G7"/>
    <mergeCell ref="H7:I7"/>
    <mergeCell ref="A4:K4"/>
    <mergeCell ref="A5:K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zoomScale="75" zoomScaleNormal="75" workbookViewId="0" topLeftCell="A1">
      <selection activeCell="L2" sqref="L2"/>
    </sheetView>
  </sheetViews>
  <sheetFormatPr defaultColWidth="9.00390625" defaultRowHeight="12.75"/>
  <cols>
    <col min="1" max="1" width="4.625" style="17" customWidth="1"/>
    <col min="2" max="2" width="4.00390625" style="17" customWidth="1"/>
    <col min="3" max="3" width="3.125" style="17" customWidth="1"/>
    <col min="4" max="4" width="3.625" style="17" customWidth="1"/>
    <col min="5" max="5" width="50.375" style="17" customWidth="1"/>
    <col min="6" max="6" width="9.125" style="17" customWidth="1"/>
    <col min="7" max="7" width="9.75390625" style="17" bestFit="1" customWidth="1"/>
    <col min="8" max="10" width="9.125" style="17" customWidth="1"/>
    <col min="11" max="11" width="7.625" style="17" customWidth="1"/>
    <col min="12" max="12" width="10.25390625" style="17" customWidth="1"/>
    <col min="13" max="13" width="12.75390625" style="17" customWidth="1"/>
  </cols>
  <sheetData>
    <row r="1" spans="11:18" ht="12.75">
      <c r="K1" s="20"/>
      <c r="L1" s="20" t="s">
        <v>115</v>
      </c>
      <c r="M1" s="20"/>
      <c r="N1" s="20"/>
      <c r="O1" s="20"/>
      <c r="P1" s="20"/>
      <c r="R1" s="20"/>
    </row>
    <row r="2" spans="11:18" ht="12.75">
      <c r="K2" s="20"/>
      <c r="L2" s="20" t="s">
        <v>225</v>
      </c>
      <c r="M2" s="20"/>
      <c r="N2" s="20"/>
      <c r="O2" s="20"/>
      <c r="P2" s="20"/>
      <c r="R2" s="20"/>
    </row>
    <row r="3" spans="1:18" ht="15.75">
      <c r="A3" s="574" t="s">
        <v>326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389"/>
      <c r="O3" s="389"/>
      <c r="P3" s="389"/>
      <c r="Q3" s="389"/>
      <c r="R3" s="389"/>
    </row>
    <row r="4" spans="1:18" ht="15.75">
      <c r="A4" s="574" t="s">
        <v>235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389"/>
      <c r="O4" s="389"/>
      <c r="P4" s="389"/>
      <c r="Q4" s="389"/>
      <c r="R4" s="389"/>
    </row>
    <row r="6" ht="13.5" thickBot="1">
      <c r="L6" s="17" t="s">
        <v>183</v>
      </c>
    </row>
    <row r="7" spans="1:13" s="1" customFormat="1" ht="12.75" customHeight="1">
      <c r="A7" s="22"/>
      <c r="B7" s="48"/>
      <c r="C7" s="22"/>
      <c r="D7" s="23"/>
      <c r="E7" s="48"/>
      <c r="F7" s="581" t="s">
        <v>476</v>
      </c>
      <c r="G7" s="575" t="s">
        <v>477</v>
      </c>
      <c r="H7" s="575" t="s">
        <v>236</v>
      </c>
      <c r="I7" s="584" t="s">
        <v>237</v>
      </c>
      <c r="J7" s="575" t="s">
        <v>238</v>
      </c>
      <c r="K7" s="575" t="s">
        <v>342</v>
      </c>
      <c r="L7" s="575" t="s">
        <v>46</v>
      </c>
      <c r="M7" s="578" t="s">
        <v>239</v>
      </c>
    </row>
    <row r="8" spans="1:13" ht="12.75">
      <c r="A8" s="24" t="s">
        <v>164</v>
      </c>
      <c r="B8" s="42"/>
      <c r="C8" s="24"/>
      <c r="D8" s="18"/>
      <c r="E8" s="42" t="s">
        <v>165</v>
      </c>
      <c r="F8" s="582"/>
      <c r="G8" s="576"/>
      <c r="H8" s="576"/>
      <c r="I8" s="585"/>
      <c r="J8" s="576"/>
      <c r="K8" s="576"/>
      <c r="L8" s="576"/>
      <c r="M8" s="579"/>
    </row>
    <row r="9" spans="1:13" ht="12.75">
      <c r="A9" s="24" t="s">
        <v>240</v>
      </c>
      <c r="B9" s="42"/>
      <c r="C9" s="24"/>
      <c r="D9" s="18"/>
      <c r="E9" s="42"/>
      <c r="F9" s="582"/>
      <c r="G9" s="576"/>
      <c r="H9" s="576"/>
      <c r="I9" s="585"/>
      <c r="J9" s="576"/>
      <c r="K9" s="576"/>
      <c r="L9" s="576"/>
      <c r="M9" s="579"/>
    </row>
    <row r="10" spans="1:13" ht="12.75">
      <c r="A10" s="24"/>
      <c r="B10" s="42"/>
      <c r="C10" s="24"/>
      <c r="D10" s="18"/>
      <c r="E10" s="42"/>
      <c r="F10" s="582"/>
      <c r="G10" s="576"/>
      <c r="H10" s="576"/>
      <c r="I10" s="585"/>
      <c r="J10" s="576"/>
      <c r="K10" s="576"/>
      <c r="L10" s="576"/>
      <c r="M10" s="579"/>
    </row>
    <row r="11" spans="1:13" ht="13.5" thickBot="1">
      <c r="A11" s="33"/>
      <c r="B11" s="49"/>
      <c r="C11" s="33"/>
      <c r="D11" s="34"/>
      <c r="E11" s="49"/>
      <c r="F11" s="583"/>
      <c r="G11" s="577"/>
      <c r="H11" s="577"/>
      <c r="I11" s="586"/>
      <c r="J11" s="577"/>
      <c r="K11" s="577"/>
      <c r="L11" s="577"/>
      <c r="M11" s="580"/>
    </row>
    <row r="12" spans="1:13" ht="12.75">
      <c r="A12" s="24" t="s">
        <v>390</v>
      </c>
      <c r="B12" s="42"/>
      <c r="C12" s="24" t="s">
        <v>194</v>
      </c>
      <c r="D12" s="18"/>
      <c r="E12" s="42"/>
      <c r="G12" s="461"/>
      <c r="H12" s="461"/>
      <c r="I12" s="461"/>
      <c r="J12" s="461"/>
      <c r="K12" s="461"/>
      <c r="L12" s="441"/>
      <c r="M12" s="64"/>
    </row>
    <row r="13" spans="1:13" ht="12.75">
      <c r="A13" s="24"/>
      <c r="B13" s="42">
        <v>1</v>
      </c>
      <c r="C13" s="24"/>
      <c r="D13" s="18" t="s">
        <v>179</v>
      </c>
      <c r="E13" s="42"/>
      <c r="F13" s="20">
        <v>370270</v>
      </c>
      <c r="G13" s="29">
        <v>113895</v>
      </c>
      <c r="H13" s="407">
        <v>92992</v>
      </c>
      <c r="I13" s="29"/>
      <c r="J13" s="29"/>
      <c r="K13" s="29"/>
      <c r="L13" s="423">
        <v>15397</v>
      </c>
      <c r="M13" s="43">
        <f aca="true" t="shared" si="0" ref="M13:M70">SUM(F13:L13)</f>
        <v>592554</v>
      </c>
    </row>
    <row r="14" spans="1:13" ht="12.75">
      <c r="A14" s="24"/>
      <c r="B14" s="42"/>
      <c r="C14" s="24"/>
      <c r="D14" s="18"/>
      <c r="E14" s="42" t="s">
        <v>241</v>
      </c>
      <c r="F14" s="20">
        <v>4266</v>
      </c>
      <c r="G14" s="29">
        <v>1116</v>
      </c>
      <c r="H14" s="407">
        <v>122</v>
      </c>
      <c r="I14" s="29"/>
      <c r="J14" s="29"/>
      <c r="K14" s="29"/>
      <c r="L14" s="423"/>
      <c r="M14" s="43">
        <f t="shared" si="0"/>
        <v>5504</v>
      </c>
    </row>
    <row r="15" spans="1:13" ht="12.75">
      <c r="A15" s="24"/>
      <c r="B15" s="42"/>
      <c r="C15" s="24"/>
      <c r="D15" s="18"/>
      <c r="E15" s="42" t="s">
        <v>242</v>
      </c>
      <c r="F15" s="20">
        <v>698</v>
      </c>
      <c r="G15" s="29">
        <v>203</v>
      </c>
      <c r="H15" s="407"/>
      <c r="I15" s="29"/>
      <c r="J15" s="29"/>
      <c r="K15" s="29"/>
      <c r="L15" s="423"/>
      <c r="M15" s="43">
        <f t="shared" si="0"/>
        <v>901</v>
      </c>
    </row>
    <row r="16" spans="1:13" ht="12.75">
      <c r="A16" s="24"/>
      <c r="B16" s="42"/>
      <c r="C16" s="24"/>
      <c r="D16" s="18"/>
      <c r="E16" s="42" t="s">
        <v>243</v>
      </c>
      <c r="F16" s="20"/>
      <c r="G16" s="29"/>
      <c r="H16" s="407">
        <v>616</v>
      </c>
      <c r="I16" s="29"/>
      <c r="J16" s="29"/>
      <c r="K16" s="29"/>
      <c r="L16" s="423"/>
      <c r="M16" s="43">
        <f t="shared" si="0"/>
        <v>616</v>
      </c>
    </row>
    <row r="17" spans="1:13" ht="12.75">
      <c r="A17" s="24"/>
      <c r="B17" s="42"/>
      <c r="C17" s="24"/>
      <c r="D17" s="18"/>
      <c r="E17" s="42" t="s">
        <v>244</v>
      </c>
      <c r="F17" s="20">
        <v>135</v>
      </c>
      <c r="G17" s="29">
        <v>27</v>
      </c>
      <c r="H17" s="29">
        <v>75909</v>
      </c>
      <c r="I17" s="29"/>
      <c r="J17" s="29"/>
      <c r="K17" s="29"/>
      <c r="L17" s="423">
        <v>847</v>
      </c>
      <c r="M17" s="43">
        <f t="shared" si="0"/>
        <v>76918</v>
      </c>
    </row>
    <row r="18" spans="1:13" ht="12.75">
      <c r="A18" s="24"/>
      <c r="B18" s="42"/>
      <c r="C18" s="24"/>
      <c r="D18" s="18"/>
      <c r="E18" s="42" t="s">
        <v>245</v>
      </c>
      <c r="F18" s="20">
        <v>20</v>
      </c>
      <c r="G18" s="29">
        <v>56</v>
      </c>
      <c r="H18" s="407">
        <v>17228</v>
      </c>
      <c r="I18" s="29"/>
      <c r="J18" s="29"/>
      <c r="K18" s="29"/>
      <c r="L18" s="423">
        <v>7646</v>
      </c>
      <c r="M18" s="43">
        <f t="shared" si="0"/>
        <v>24950</v>
      </c>
    </row>
    <row r="19" spans="1:13" ht="12.75">
      <c r="A19" s="24"/>
      <c r="B19" s="42"/>
      <c r="C19" s="24"/>
      <c r="D19" s="18"/>
      <c r="E19" s="42" t="s">
        <v>246</v>
      </c>
      <c r="F19" s="20">
        <v>15</v>
      </c>
      <c r="G19" s="29">
        <v>4</v>
      </c>
      <c r="H19" s="29">
        <v>3</v>
      </c>
      <c r="I19" s="29"/>
      <c r="J19" s="29"/>
      <c r="K19" s="29"/>
      <c r="L19" s="423"/>
      <c r="M19" s="43">
        <f t="shared" si="0"/>
        <v>22</v>
      </c>
    </row>
    <row r="20" spans="1:13" ht="12.75">
      <c r="A20" s="24"/>
      <c r="B20" s="42"/>
      <c r="C20" s="24"/>
      <c r="D20" s="18"/>
      <c r="E20" s="42" t="s">
        <v>385</v>
      </c>
      <c r="F20" s="20"/>
      <c r="G20" s="29"/>
      <c r="H20" s="29">
        <v>400</v>
      </c>
      <c r="I20" s="29"/>
      <c r="J20" s="29"/>
      <c r="K20" s="29"/>
      <c r="L20" s="423"/>
      <c r="M20" s="43">
        <f t="shared" si="0"/>
        <v>400</v>
      </c>
    </row>
    <row r="21" spans="1:13" ht="12.75">
      <c r="A21" s="24"/>
      <c r="B21" s="42"/>
      <c r="C21" s="24"/>
      <c r="D21" s="18"/>
      <c r="E21" s="42" t="s">
        <v>247</v>
      </c>
      <c r="F21" s="20"/>
      <c r="G21" s="29"/>
      <c r="H21" s="29">
        <v>8030</v>
      </c>
      <c r="I21" s="29"/>
      <c r="J21" s="29"/>
      <c r="K21" s="29"/>
      <c r="L21" s="423"/>
      <c r="M21" s="43">
        <f t="shared" si="0"/>
        <v>8030</v>
      </c>
    </row>
    <row r="22" spans="1:13" ht="12.75">
      <c r="A22" s="24"/>
      <c r="B22" s="42"/>
      <c r="C22" s="24"/>
      <c r="D22" s="18"/>
      <c r="E22" s="42" t="s">
        <v>406</v>
      </c>
      <c r="F22" s="20"/>
      <c r="G22" s="29"/>
      <c r="H22" s="29">
        <v>9</v>
      </c>
      <c r="I22" s="29"/>
      <c r="J22" s="29"/>
      <c r="K22" s="29"/>
      <c r="L22" s="423"/>
      <c r="M22" s="43">
        <f t="shared" si="0"/>
        <v>9</v>
      </c>
    </row>
    <row r="23" spans="1:13" ht="12.75">
      <c r="A23" s="24"/>
      <c r="B23" s="42">
        <v>2</v>
      </c>
      <c r="C23" s="24"/>
      <c r="D23" s="18" t="s">
        <v>195</v>
      </c>
      <c r="E23" s="42"/>
      <c r="F23" s="20"/>
      <c r="G23" s="29"/>
      <c r="H23" s="29"/>
      <c r="I23" s="29"/>
      <c r="J23" s="29"/>
      <c r="K23" s="29"/>
      <c r="L23" s="423"/>
      <c r="M23" s="43"/>
    </row>
    <row r="24" spans="1:13" ht="12.75">
      <c r="A24" s="24"/>
      <c r="B24" s="42"/>
      <c r="C24" s="24"/>
      <c r="D24" s="18"/>
      <c r="E24" s="42" t="s">
        <v>343</v>
      </c>
      <c r="F24" s="20">
        <v>37813</v>
      </c>
      <c r="G24" s="29">
        <v>11078</v>
      </c>
      <c r="H24" s="29"/>
      <c r="I24" s="29"/>
      <c r="J24" s="29"/>
      <c r="K24" s="29"/>
      <c r="L24" s="423"/>
      <c r="M24" s="43">
        <f t="shared" si="0"/>
        <v>48891</v>
      </c>
    </row>
    <row r="25" spans="1:13" ht="12.75">
      <c r="A25" s="24"/>
      <c r="B25" s="42">
        <v>3</v>
      </c>
      <c r="C25" s="24"/>
      <c r="D25" s="18" t="s">
        <v>427</v>
      </c>
      <c r="E25" s="42"/>
      <c r="F25" s="20">
        <v>9556</v>
      </c>
      <c r="G25" s="29">
        <v>2381</v>
      </c>
      <c r="H25" s="29">
        <v>113</v>
      </c>
      <c r="I25" s="29"/>
      <c r="J25" s="29"/>
      <c r="K25" s="29"/>
      <c r="L25" s="423"/>
      <c r="M25" s="43">
        <f t="shared" si="0"/>
        <v>12050</v>
      </c>
    </row>
    <row r="26" spans="1:13" ht="12.75">
      <c r="A26" s="24"/>
      <c r="B26" s="42">
        <v>4</v>
      </c>
      <c r="C26" s="24"/>
      <c r="D26" s="18" t="s">
        <v>159</v>
      </c>
      <c r="E26" s="42"/>
      <c r="F26" s="20"/>
      <c r="G26" s="29"/>
      <c r="H26" s="29">
        <v>9218</v>
      </c>
      <c r="I26" s="29"/>
      <c r="J26" s="29"/>
      <c r="K26" s="29"/>
      <c r="L26" s="423"/>
      <c r="M26" s="43">
        <f t="shared" si="0"/>
        <v>9218</v>
      </c>
    </row>
    <row r="27" spans="1:13" ht="12.75">
      <c r="A27" s="24"/>
      <c r="B27" s="42"/>
      <c r="C27" s="24"/>
      <c r="D27" s="18" t="s">
        <v>248</v>
      </c>
      <c r="E27" s="42"/>
      <c r="F27" s="20"/>
      <c r="G27" s="29"/>
      <c r="H27" s="29">
        <v>2183</v>
      </c>
      <c r="I27" s="29"/>
      <c r="J27" s="29"/>
      <c r="K27" s="29"/>
      <c r="L27" s="423"/>
      <c r="M27" s="43">
        <f t="shared" si="0"/>
        <v>2183</v>
      </c>
    </row>
    <row r="28" spans="1:13" ht="12.75">
      <c r="A28" s="24"/>
      <c r="B28" s="42">
        <v>4</v>
      </c>
      <c r="C28" s="24"/>
      <c r="D28" s="21" t="s">
        <v>445</v>
      </c>
      <c r="E28" s="42"/>
      <c r="F28" s="20">
        <v>1949</v>
      </c>
      <c r="G28" s="29">
        <v>432</v>
      </c>
      <c r="H28" s="29">
        <v>1339</v>
      </c>
      <c r="I28" s="29"/>
      <c r="J28" s="29"/>
      <c r="K28" s="29"/>
      <c r="L28" s="423"/>
      <c r="M28" s="43">
        <f t="shared" si="0"/>
        <v>3720</v>
      </c>
    </row>
    <row r="29" spans="1:13" ht="12.75">
      <c r="A29" s="24"/>
      <c r="B29" s="42">
        <v>4</v>
      </c>
      <c r="C29" s="24"/>
      <c r="D29" s="21" t="s">
        <v>249</v>
      </c>
      <c r="E29" s="42"/>
      <c r="F29" s="20">
        <v>440</v>
      </c>
      <c r="G29" s="29">
        <v>44</v>
      </c>
      <c r="H29" s="29">
        <v>782</v>
      </c>
      <c r="I29" s="29"/>
      <c r="J29" s="29"/>
      <c r="K29" s="29"/>
      <c r="L29" s="423"/>
      <c r="M29" s="43">
        <f t="shared" si="0"/>
        <v>1266</v>
      </c>
    </row>
    <row r="30" spans="1:13" ht="12.75">
      <c r="A30" s="24"/>
      <c r="B30" s="42">
        <v>4</v>
      </c>
      <c r="C30" s="24"/>
      <c r="D30" s="21" t="s">
        <v>250</v>
      </c>
      <c r="E30" s="42"/>
      <c r="F30" s="20"/>
      <c r="G30" s="29"/>
      <c r="H30" s="29">
        <v>164</v>
      </c>
      <c r="I30" s="29"/>
      <c r="J30" s="29"/>
      <c r="K30" s="29"/>
      <c r="L30" s="423"/>
      <c r="M30" s="43">
        <f t="shared" si="0"/>
        <v>164</v>
      </c>
    </row>
    <row r="31" spans="1:13" ht="12.75">
      <c r="A31" s="24"/>
      <c r="B31" s="42"/>
      <c r="C31" s="24"/>
      <c r="D31" s="21" t="s">
        <v>251</v>
      </c>
      <c r="E31" s="42"/>
      <c r="F31" s="20">
        <v>1072</v>
      </c>
      <c r="G31" s="29">
        <v>59</v>
      </c>
      <c r="H31" s="29">
        <v>2041</v>
      </c>
      <c r="I31" s="29"/>
      <c r="J31" s="29"/>
      <c r="K31" s="29"/>
      <c r="L31" s="423"/>
      <c r="M31" s="43">
        <f t="shared" si="0"/>
        <v>3172</v>
      </c>
    </row>
    <row r="32" spans="1:13" ht="12.75">
      <c r="A32" s="24"/>
      <c r="B32" s="42">
        <v>4</v>
      </c>
      <c r="C32" s="24"/>
      <c r="D32" s="18" t="s">
        <v>449</v>
      </c>
      <c r="E32" s="42"/>
      <c r="F32" s="20">
        <v>149</v>
      </c>
      <c r="G32" s="29">
        <v>18</v>
      </c>
      <c r="H32" s="29">
        <v>1471</v>
      </c>
      <c r="I32" s="29"/>
      <c r="J32" s="29"/>
      <c r="K32" s="29"/>
      <c r="L32" s="423"/>
      <c r="M32" s="43">
        <f t="shared" si="0"/>
        <v>1638</v>
      </c>
    </row>
    <row r="33" spans="1:13" ht="12.75">
      <c r="A33" s="24"/>
      <c r="B33" s="42">
        <v>5</v>
      </c>
      <c r="C33" s="24"/>
      <c r="D33" s="18" t="s">
        <v>407</v>
      </c>
      <c r="E33" s="42"/>
      <c r="F33" s="20">
        <v>5235</v>
      </c>
      <c r="G33" s="29">
        <v>1692</v>
      </c>
      <c r="H33" s="29">
        <v>1843</v>
      </c>
      <c r="I33" s="29"/>
      <c r="J33" s="29"/>
      <c r="K33" s="29"/>
      <c r="L33" s="423"/>
      <c r="M33" s="43">
        <f t="shared" si="0"/>
        <v>8770</v>
      </c>
    </row>
    <row r="34" spans="1:13" ht="12.75">
      <c r="A34" s="24"/>
      <c r="B34" s="42">
        <v>6</v>
      </c>
      <c r="C34" s="24"/>
      <c r="D34" s="18" t="s">
        <v>466</v>
      </c>
      <c r="E34" s="42"/>
      <c r="F34" s="20">
        <v>29</v>
      </c>
      <c r="G34" s="29">
        <v>3</v>
      </c>
      <c r="H34" s="29">
        <v>189</v>
      </c>
      <c r="I34" s="29"/>
      <c r="J34" s="29"/>
      <c r="K34" s="29"/>
      <c r="L34" s="423"/>
      <c r="M34" s="43">
        <f t="shared" si="0"/>
        <v>221</v>
      </c>
    </row>
    <row r="35" spans="1:13" ht="12.75">
      <c r="A35" s="24"/>
      <c r="B35" s="42"/>
      <c r="C35" s="24" t="s">
        <v>190</v>
      </c>
      <c r="D35" s="18"/>
      <c r="E35" s="42"/>
      <c r="F35" s="20"/>
      <c r="G35" s="29"/>
      <c r="H35" s="29"/>
      <c r="I35" s="29"/>
      <c r="J35" s="29"/>
      <c r="K35" s="29"/>
      <c r="L35" s="423"/>
      <c r="M35" s="43"/>
    </row>
    <row r="36" spans="1:13" ht="12.75">
      <c r="A36" s="24"/>
      <c r="B36" s="42">
        <v>7</v>
      </c>
      <c r="C36" s="24"/>
      <c r="D36" s="18" t="s">
        <v>465</v>
      </c>
      <c r="E36" s="42"/>
      <c r="F36" s="20"/>
      <c r="G36" s="29"/>
      <c r="H36" s="29">
        <v>7400</v>
      </c>
      <c r="I36" s="29"/>
      <c r="J36" s="29"/>
      <c r="K36" s="29"/>
      <c r="L36" s="423">
        <v>323</v>
      </c>
      <c r="M36" s="43">
        <f t="shared" si="0"/>
        <v>7723</v>
      </c>
    </row>
    <row r="37" spans="1:13" ht="12.75">
      <c r="A37" s="24"/>
      <c r="B37" s="42">
        <v>7</v>
      </c>
      <c r="C37" s="24"/>
      <c r="D37" s="18" t="s">
        <v>387</v>
      </c>
      <c r="E37" s="42"/>
      <c r="F37" s="20"/>
      <c r="G37" s="29"/>
      <c r="H37" s="29">
        <v>978</v>
      </c>
      <c r="I37" s="29"/>
      <c r="J37" s="29"/>
      <c r="K37" s="29"/>
      <c r="L37" s="423"/>
      <c r="M37" s="43">
        <f t="shared" si="0"/>
        <v>978</v>
      </c>
    </row>
    <row r="38" spans="1:13" ht="12.75">
      <c r="A38" s="24"/>
      <c r="B38" s="42">
        <v>8</v>
      </c>
      <c r="C38" s="24"/>
      <c r="D38" s="18" t="s">
        <v>341</v>
      </c>
      <c r="E38" s="42"/>
      <c r="F38" s="19"/>
      <c r="G38" s="29"/>
      <c r="H38" s="29">
        <v>99</v>
      </c>
      <c r="I38" s="29"/>
      <c r="J38" s="29"/>
      <c r="K38" s="29"/>
      <c r="L38" s="423"/>
      <c r="M38" s="43">
        <f t="shared" si="0"/>
        <v>99</v>
      </c>
    </row>
    <row r="39" spans="1:13" ht="13.5" thickBot="1">
      <c r="A39" s="33"/>
      <c r="B39" s="49">
        <v>9</v>
      </c>
      <c r="C39" s="33"/>
      <c r="D39" s="34" t="s">
        <v>408</v>
      </c>
      <c r="E39" s="49"/>
      <c r="F39" s="378"/>
      <c r="G39" s="380"/>
      <c r="H39" s="380">
        <v>23894</v>
      </c>
      <c r="I39" s="380"/>
      <c r="J39" s="380"/>
      <c r="K39" s="380"/>
      <c r="L39" s="433">
        <v>2540</v>
      </c>
      <c r="M39" s="54">
        <f t="shared" si="0"/>
        <v>26434</v>
      </c>
    </row>
    <row r="40" spans="1:13" ht="12.75">
      <c r="A40" s="24"/>
      <c r="B40" s="42">
        <v>10</v>
      </c>
      <c r="C40" s="24"/>
      <c r="D40" s="18" t="s">
        <v>386</v>
      </c>
      <c r="E40" s="42"/>
      <c r="F40" s="20"/>
      <c r="G40" s="29"/>
      <c r="H40" s="29">
        <v>2131</v>
      </c>
      <c r="I40" s="29"/>
      <c r="J40" s="29"/>
      <c r="K40" s="29"/>
      <c r="L40" s="423"/>
      <c r="M40" s="43">
        <f t="shared" si="0"/>
        <v>2131</v>
      </c>
    </row>
    <row r="41" spans="1:13" ht="12.75">
      <c r="A41" s="24"/>
      <c r="B41" s="42"/>
      <c r="C41" s="24"/>
      <c r="D41" s="18" t="s">
        <v>252</v>
      </c>
      <c r="E41" s="42"/>
      <c r="F41" s="20"/>
      <c r="G41" s="29"/>
      <c r="H41" s="29">
        <v>4508</v>
      </c>
      <c r="I41" s="29"/>
      <c r="J41" s="29"/>
      <c r="K41" s="29"/>
      <c r="L41" s="423"/>
      <c r="M41" s="43">
        <f t="shared" si="0"/>
        <v>4508</v>
      </c>
    </row>
    <row r="42" spans="1:13" ht="12.75">
      <c r="A42" s="24"/>
      <c r="B42" s="42"/>
      <c r="C42" s="24"/>
      <c r="D42" s="18" t="s">
        <v>253</v>
      </c>
      <c r="E42" s="42"/>
      <c r="F42" s="20"/>
      <c r="G42" s="29"/>
      <c r="H42" s="29">
        <v>7380</v>
      </c>
      <c r="I42" s="29"/>
      <c r="J42" s="29"/>
      <c r="K42" s="29"/>
      <c r="L42" s="423"/>
      <c r="M42" s="43">
        <f t="shared" si="0"/>
        <v>7380</v>
      </c>
    </row>
    <row r="43" spans="1:13" ht="12.75">
      <c r="A43" s="24"/>
      <c r="B43" s="42">
        <v>11</v>
      </c>
      <c r="C43" s="24"/>
      <c r="D43" s="18" t="s">
        <v>388</v>
      </c>
      <c r="E43" s="42"/>
      <c r="F43" s="20"/>
      <c r="G43" s="29"/>
      <c r="H43" s="29">
        <v>5237</v>
      </c>
      <c r="I43" s="29"/>
      <c r="J43" s="29"/>
      <c r="K43" s="29"/>
      <c r="L43" s="423"/>
      <c r="M43" s="43">
        <f t="shared" si="0"/>
        <v>5237</v>
      </c>
    </row>
    <row r="44" spans="1:13" ht="12.75">
      <c r="A44" s="24"/>
      <c r="B44" s="42"/>
      <c r="C44" s="24"/>
      <c r="D44" s="18" t="s">
        <v>254</v>
      </c>
      <c r="E44" s="42"/>
      <c r="F44" s="20"/>
      <c r="G44" s="29"/>
      <c r="H44" s="29">
        <v>11500</v>
      </c>
      <c r="I44" s="29"/>
      <c r="J44" s="29"/>
      <c r="K44" s="29"/>
      <c r="L44" s="423"/>
      <c r="M44" s="43">
        <f t="shared" si="0"/>
        <v>11500</v>
      </c>
    </row>
    <row r="45" spans="1:13" ht="12.75">
      <c r="A45" s="24"/>
      <c r="B45" s="42">
        <v>12</v>
      </c>
      <c r="C45" s="24"/>
      <c r="D45" s="18" t="s">
        <v>196</v>
      </c>
      <c r="E45" s="42"/>
      <c r="F45" s="20"/>
      <c r="G45" s="29"/>
      <c r="H45" s="29">
        <v>22970</v>
      </c>
      <c r="I45" s="29"/>
      <c r="J45" s="29"/>
      <c r="K45" s="29"/>
      <c r="L45" s="423"/>
      <c r="M45" s="43">
        <f t="shared" si="0"/>
        <v>22970</v>
      </c>
    </row>
    <row r="46" spans="1:13" ht="12.75">
      <c r="A46" s="24"/>
      <c r="B46" s="42">
        <v>12</v>
      </c>
      <c r="C46" s="24"/>
      <c r="D46" s="18" t="s">
        <v>658</v>
      </c>
      <c r="E46" s="42"/>
      <c r="F46" s="20"/>
      <c r="G46" s="29"/>
      <c r="H46" s="29">
        <v>34637</v>
      </c>
      <c r="I46" s="29"/>
      <c r="J46" s="29"/>
      <c r="K46" s="29"/>
      <c r="L46" s="423"/>
      <c r="M46" s="43">
        <f t="shared" si="0"/>
        <v>34637</v>
      </c>
    </row>
    <row r="47" spans="1:13" ht="12.75">
      <c r="A47" s="24"/>
      <c r="B47" s="42">
        <v>13</v>
      </c>
      <c r="C47" s="24"/>
      <c r="D47" s="18" t="s">
        <v>197</v>
      </c>
      <c r="E47" s="42"/>
      <c r="F47" s="20">
        <v>63576</v>
      </c>
      <c r="G47" s="29">
        <v>22479</v>
      </c>
      <c r="H47" s="407">
        <v>10401</v>
      </c>
      <c r="I47" s="29"/>
      <c r="J47" s="29"/>
      <c r="K47" s="29"/>
      <c r="L47" s="423">
        <v>477</v>
      </c>
      <c r="M47" s="43">
        <f t="shared" si="0"/>
        <v>96933</v>
      </c>
    </row>
    <row r="48" spans="1:13" ht="12.75">
      <c r="A48" s="24"/>
      <c r="B48" s="42"/>
      <c r="C48" s="24"/>
      <c r="D48" s="18" t="s">
        <v>255</v>
      </c>
      <c r="E48" s="42"/>
      <c r="F48" s="20">
        <v>1884</v>
      </c>
      <c r="G48" s="29">
        <v>679</v>
      </c>
      <c r="H48" s="29">
        <v>173</v>
      </c>
      <c r="I48" s="29"/>
      <c r="J48" s="29"/>
      <c r="K48" s="29"/>
      <c r="L48" s="423"/>
      <c r="M48" s="43">
        <f t="shared" si="0"/>
        <v>2736</v>
      </c>
    </row>
    <row r="49" spans="1:13" ht="12.75">
      <c r="A49" s="24"/>
      <c r="B49" s="42"/>
      <c r="C49" s="24"/>
      <c r="D49" s="18" t="s">
        <v>256</v>
      </c>
      <c r="E49" s="42"/>
      <c r="F49" s="20">
        <v>14947</v>
      </c>
      <c r="G49" s="29">
        <v>5176</v>
      </c>
      <c r="H49" s="29">
        <v>3734</v>
      </c>
      <c r="I49" s="29"/>
      <c r="J49" s="29"/>
      <c r="K49" s="29"/>
      <c r="L49" s="423"/>
      <c r="M49" s="43">
        <f t="shared" si="0"/>
        <v>23857</v>
      </c>
    </row>
    <row r="50" spans="1:13" ht="12.75">
      <c r="A50" s="24"/>
      <c r="B50" s="42">
        <v>13</v>
      </c>
      <c r="C50" s="24"/>
      <c r="D50" s="18" t="s">
        <v>257</v>
      </c>
      <c r="E50" s="42"/>
      <c r="F50" s="20">
        <v>4422</v>
      </c>
      <c r="G50" s="29">
        <v>1573</v>
      </c>
      <c r="H50" s="29"/>
      <c r="I50" s="29"/>
      <c r="J50" s="29"/>
      <c r="K50" s="29"/>
      <c r="L50" s="423"/>
      <c r="M50" s="43">
        <f t="shared" si="0"/>
        <v>5995</v>
      </c>
    </row>
    <row r="51" spans="1:13" ht="12.75">
      <c r="A51" s="24"/>
      <c r="B51" s="42">
        <v>14</v>
      </c>
      <c r="C51" s="24"/>
      <c r="D51" s="18" t="s">
        <v>659</v>
      </c>
      <c r="E51" s="42"/>
      <c r="F51" s="20"/>
      <c r="G51" s="29"/>
      <c r="H51" s="29">
        <v>16553</v>
      </c>
      <c r="I51" s="29"/>
      <c r="J51" s="29"/>
      <c r="K51" s="29"/>
      <c r="L51" s="423"/>
      <c r="M51" s="43">
        <f t="shared" si="0"/>
        <v>16553</v>
      </c>
    </row>
    <row r="52" spans="1:13" ht="12.75">
      <c r="A52" s="24"/>
      <c r="B52" s="42">
        <v>15</v>
      </c>
      <c r="C52" s="24"/>
      <c r="D52" s="18" t="s">
        <v>180</v>
      </c>
      <c r="E52" s="42"/>
      <c r="F52" s="20"/>
      <c r="G52" s="29"/>
      <c r="H52" s="29">
        <v>2857</v>
      </c>
      <c r="I52" s="29"/>
      <c r="J52" s="29"/>
      <c r="K52" s="29"/>
      <c r="L52" s="423"/>
      <c r="M52" s="43">
        <f t="shared" si="0"/>
        <v>2857</v>
      </c>
    </row>
    <row r="53" spans="1:13" ht="12.75">
      <c r="A53" s="24"/>
      <c r="B53" s="42">
        <v>16</v>
      </c>
      <c r="C53" s="24"/>
      <c r="D53" s="18" t="s">
        <v>447</v>
      </c>
      <c r="E53" s="42"/>
      <c r="F53" s="20"/>
      <c r="G53" s="29"/>
      <c r="H53" s="29">
        <v>44918</v>
      </c>
      <c r="I53" s="29"/>
      <c r="J53" s="29"/>
      <c r="K53" s="29"/>
      <c r="L53" s="423"/>
      <c r="M53" s="43">
        <f t="shared" si="0"/>
        <v>44918</v>
      </c>
    </row>
    <row r="54" spans="1:13" ht="12.75">
      <c r="A54" s="24"/>
      <c r="B54" s="42"/>
      <c r="C54" s="24" t="s">
        <v>191</v>
      </c>
      <c r="D54" s="18"/>
      <c r="E54" s="42"/>
      <c r="F54" s="20"/>
      <c r="G54" s="29"/>
      <c r="H54" s="29"/>
      <c r="I54" s="29"/>
      <c r="J54" s="29"/>
      <c r="K54" s="29"/>
      <c r="L54" s="423"/>
      <c r="M54" s="43"/>
    </row>
    <row r="55" spans="1:13" ht="12.75">
      <c r="A55" s="24"/>
      <c r="B55" s="42">
        <v>17</v>
      </c>
      <c r="C55" s="24"/>
      <c r="D55" s="18" t="s">
        <v>409</v>
      </c>
      <c r="E55" s="42"/>
      <c r="F55" s="20">
        <v>182</v>
      </c>
      <c r="G55" s="29">
        <v>19</v>
      </c>
      <c r="H55" s="29">
        <v>889</v>
      </c>
      <c r="I55" s="29"/>
      <c r="J55" s="29"/>
      <c r="K55" s="29"/>
      <c r="L55" s="423"/>
      <c r="M55" s="43">
        <f t="shared" si="0"/>
        <v>1090</v>
      </c>
    </row>
    <row r="56" spans="1:13" ht="12.75">
      <c r="A56" s="24"/>
      <c r="B56" s="42">
        <v>17</v>
      </c>
      <c r="C56" s="24"/>
      <c r="D56" s="18" t="s">
        <v>258</v>
      </c>
      <c r="E56" s="42"/>
      <c r="F56" s="20"/>
      <c r="G56" s="29"/>
      <c r="H56" s="29">
        <v>514</v>
      </c>
      <c r="I56" s="29"/>
      <c r="J56" s="29"/>
      <c r="K56" s="29"/>
      <c r="L56" s="423"/>
      <c r="M56" s="43">
        <f t="shared" si="0"/>
        <v>514</v>
      </c>
    </row>
    <row r="57" spans="1:13" ht="12.75">
      <c r="A57" s="24"/>
      <c r="B57" s="42">
        <v>18</v>
      </c>
      <c r="C57" s="24"/>
      <c r="D57" s="18" t="s">
        <v>663</v>
      </c>
      <c r="E57" s="42"/>
      <c r="F57" s="20"/>
      <c r="G57" s="29"/>
      <c r="H57" s="29">
        <v>536</v>
      </c>
      <c r="I57" s="29"/>
      <c r="J57" s="29"/>
      <c r="K57" s="29"/>
      <c r="L57" s="423"/>
      <c r="M57" s="43">
        <f t="shared" si="0"/>
        <v>536</v>
      </c>
    </row>
    <row r="58" spans="1:13" ht="12.75">
      <c r="A58" s="24"/>
      <c r="B58" s="42">
        <v>19</v>
      </c>
      <c r="C58" s="24"/>
      <c r="D58" s="21" t="s">
        <v>259</v>
      </c>
      <c r="E58" s="42"/>
      <c r="F58" s="20"/>
      <c r="G58" s="29"/>
      <c r="H58" s="29">
        <v>4105</v>
      </c>
      <c r="I58" s="29"/>
      <c r="J58" s="29"/>
      <c r="K58" s="29"/>
      <c r="L58" s="423">
        <v>1319</v>
      </c>
      <c r="M58" s="43">
        <f t="shared" si="0"/>
        <v>5424</v>
      </c>
    </row>
    <row r="59" spans="1:13" ht="12.75">
      <c r="A59" s="24"/>
      <c r="B59" s="42">
        <v>19</v>
      </c>
      <c r="C59" s="24"/>
      <c r="D59" s="21" t="s">
        <v>260</v>
      </c>
      <c r="E59" s="42"/>
      <c r="F59" s="20">
        <v>578</v>
      </c>
      <c r="G59" s="29">
        <v>77</v>
      </c>
      <c r="H59" s="29">
        <v>1327</v>
      </c>
      <c r="I59" s="29"/>
      <c r="J59" s="29"/>
      <c r="K59" s="29"/>
      <c r="L59" s="423"/>
      <c r="M59" s="43">
        <f t="shared" si="0"/>
        <v>1982</v>
      </c>
    </row>
    <row r="60" spans="1:13" ht="12.75">
      <c r="A60" s="24"/>
      <c r="B60" s="42">
        <v>20</v>
      </c>
      <c r="C60" s="24"/>
      <c r="D60" s="18" t="s">
        <v>229</v>
      </c>
      <c r="E60" s="42"/>
      <c r="F60" s="20"/>
      <c r="G60" s="29"/>
      <c r="H60" s="29">
        <v>292</v>
      </c>
      <c r="I60" s="29"/>
      <c r="J60" s="29"/>
      <c r="K60" s="29"/>
      <c r="L60" s="423"/>
      <c r="M60" s="43">
        <f t="shared" si="0"/>
        <v>292</v>
      </c>
    </row>
    <row r="61" spans="1:13" ht="12.75">
      <c r="A61" s="24"/>
      <c r="B61" s="42"/>
      <c r="C61" s="24" t="s">
        <v>192</v>
      </c>
      <c r="D61" s="18"/>
      <c r="E61" s="42"/>
      <c r="F61" s="20"/>
      <c r="G61" s="29"/>
      <c r="H61" s="29"/>
      <c r="I61" s="29"/>
      <c r="J61" s="29"/>
      <c r="K61" s="29"/>
      <c r="L61" s="423"/>
      <c r="M61" s="43"/>
    </row>
    <row r="62" spans="1:13" ht="12.75">
      <c r="A62" s="24"/>
      <c r="B62" s="42">
        <v>21</v>
      </c>
      <c r="C62" s="24"/>
      <c r="D62" s="18" t="s">
        <v>261</v>
      </c>
      <c r="E62" s="42"/>
      <c r="F62" s="20"/>
      <c r="G62" s="29"/>
      <c r="H62" s="29">
        <v>59921</v>
      </c>
      <c r="I62" s="29"/>
      <c r="J62" s="29"/>
      <c r="K62" s="29"/>
      <c r="L62" s="423">
        <v>619</v>
      </c>
      <c r="M62" s="43">
        <f t="shared" si="0"/>
        <v>60540</v>
      </c>
    </row>
    <row r="63" spans="1:13" ht="12.75">
      <c r="A63" s="24"/>
      <c r="B63" s="42">
        <v>21</v>
      </c>
      <c r="C63" s="24"/>
      <c r="D63" s="18" t="s">
        <v>262</v>
      </c>
      <c r="E63" s="42"/>
      <c r="F63" s="20"/>
      <c r="G63" s="29"/>
      <c r="H63" s="29">
        <v>13917</v>
      </c>
      <c r="I63" s="29"/>
      <c r="J63" s="29"/>
      <c r="K63" s="29"/>
      <c r="L63" s="423">
        <v>110</v>
      </c>
      <c r="M63" s="43">
        <f t="shared" si="0"/>
        <v>14027</v>
      </c>
    </row>
    <row r="64" spans="1:13" ht="12.75">
      <c r="A64" s="24"/>
      <c r="B64" s="42">
        <v>21</v>
      </c>
      <c r="C64" s="24"/>
      <c r="D64" s="18" t="s">
        <v>513</v>
      </c>
      <c r="E64" s="42"/>
      <c r="F64" s="20"/>
      <c r="G64" s="29"/>
      <c r="H64" s="29">
        <v>14348</v>
      </c>
      <c r="I64" s="29"/>
      <c r="J64" s="29"/>
      <c r="K64" s="29"/>
      <c r="L64" s="423">
        <v>30710</v>
      </c>
      <c r="M64" s="43">
        <f t="shared" si="0"/>
        <v>45058</v>
      </c>
    </row>
    <row r="65" spans="1:13" ht="12.75">
      <c r="A65" s="24"/>
      <c r="B65" s="42"/>
      <c r="C65" s="24" t="s">
        <v>595</v>
      </c>
      <c r="D65" s="18"/>
      <c r="E65" s="44"/>
      <c r="F65" s="20"/>
      <c r="G65" s="29"/>
      <c r="H65" s="29"/>
      <c r="I65" s="29"/>
      <c r="J65" s="29"/>
      <c r="K65" s="29"/>
      <c r="L65" s="423"/>
      <c r="M65" s="43"/>
    </row>
    <row r="66" spans="1:13" ht="12.75">
      <c r="A66" s="24"/>
      <c r="B66" s="42"/>
      <c r="C66" s="24"/>
      <c r="D66" s="18" t="s">
        <v>725</v>
      </c>
      <c r="E66" s="42"/>
      <c r="F66" s="20"/>
      <c r="G66" s="29"/>
      <c r="H66" s="29">
        <v>6549</v>
      </c>
      <c r="I66" s="29"/>
      <c r="J66" s="29"/>
      <c r="K66" s="29"/>
      <c r="L66" s="423">
        <v>7800</v>
      </c>
      <c r="M66" s="43">
        <f t="shared" si="0"/>
        <v>14349</v>
      </c>
    </row>
    <row r="67" spans="1:13" ht="12.75">
      <c r="A67" s="24"/>
      <c r="B67" s="42"/>
      <c r="C67" s="24"/>
      <c r="D67" s="18" t="s">
        <v>425</v>
      </c>
      <c r="E67" s="42"/>
      <c r="F67" s="20"/>
      <c r="G67" s="29"/>
      <c r="H67" s="29">
        <v>462</v>
      </c>
      <c r="I67" s="29"/>
      <c r="J67" s="29"/>
      <c r="K67" s="29"/>
      <c r="L67" s="423"/>
      <c r="M67" s="43">
        <f>SUM(F67:L67)</f>
        <v>462</v>
      </c>
    </row>
    <row r="68" spans="1:13" ht="12.75">
      <c r="A68" s="24"/>
      <c r="B68" s="42"/>
      <c r="C68" s="24"/>
      <c r="D68" s="18" t="s">
        <v>263</v>
      </c>
      <c r="E68" s="42"/>
      <c r="F68" s="20"/>
      <c r="G68" s="29"/>
      <c r="H68" s="29">
        <v>420</v>
      </c>
      <c r="I68" s="29"/>
      <c r="J68" s="29"/>
      <c r="K68" s="29"/>
      <c r="L68" s="423"/>
      <c r="M68" s="43">
        <f t="shared" si="0"/>
        <v>420</v>
      </c>
    </row>
    <row r="69" spans="1:13" ht="12.75">
      <c r="A69" s="24"/>
      <c r="B69" s="42"/>
      <c r="C69" s="24" t="s">
        <v>264</v>
      </c>
      <c r="D69" s="18"/>
      <c r="E69" s="42"/>
      <c r="F69" s="20"/>
      <c r="G69" s="29"/>
      <c r="H69" s="29"/>
      <c r="I69" s="29"/>
      <c r="J69" s="29"/>
      <c r="K69" s="29"/>
      <c r="L69" s="423"/>
      <c r="M69" s="43"/>
    </row>
    <row r="70" spans="1:13" ht="12.75">
      <c r="A70" s="24"/>
      <c r="B70" s="42"/>
      <c r="C70" s="24"/>
      <c r="D70" s="18" t="s">
        <v>265</v>
      </c>
      <c r="E70" s="42"/>
      <c r="F70" s="20"/>
      <c r="G70" s="29"/>
      <c r="H70" s="29">
        <v>7</v>
      </c>
      <c r="I70" s="29"/>
      <c r="J70" s="29"/>
      <c r="K70" s="29"/>
      <c r="L70" s="423">
        <v>1184</v>
      </c>
      <c r="M70" s="43">
        <f t="shared" si="0"/>
        <v>1191</v>
      </c>
    </row>
    <row r="71" spans="1:13" ht="13.5" thickBot="1">
      <c r="A71" s="390"/>
      <c r="B71" s="392"/>
      <c r="C71" s="390" t="s">
        <v>161</v>
      </c>
      <c r="D71" s="391"/>
      <c r="E71" s="392"/>
      <c r="F71" s="427">
        <f aca="true" t="shared" si="1" ref="F71:M71">SUM(F13:F70)</f>
        <v>517236</v>
      </c>
      <c r="G71" s="405">
        <f t="shared" si="1"/>
        <v>161011</v>
      </c>
      <c r="H71" s="405">
        <f t="shared" si="1"/>
        <v>517309</v>
      </c>
      <c r="I71" s="405">
        <f t="shared" si="1"/>
        <v>0</v>
      </c>
      <c r="J71" s="405">
        <f t="shared" si="1"/>
        <v>0</v>
      </c>
      <c r="K71" s="405">
        <f t="shared" si="1"/>
        <v>0</v>
      </c>
      <c r="L71" s="431">
        <f t="shared" si="1"/>
        <v>68972</v>
      </c>
      <c r="M71" s="434">
        <f t="shared" si="1"/>
        <v>1264528</v>
      </c>
    </row>
    <row r="72" spans="1:13" s="1" customFormat="1" ht="12.75">
      <c r="A72" s="18"/>
      <c r="B72" s="18"/>
      <c r="C72" s="18"/>
      <c r="D72" s="18"/>
      <c r="E72" s="18"/>
      <c r="F72" s="19"/>
      <c r="G72" s="19"/>
      <c r="H72" s="19"/>
      <c r="I72" s="19"/>
      <c r="J72" s="19"/>
      <c r="K72" s="19"/>
      <c r="L72" s="19"/>
      <c r="M72" s="19"/>
    </row>
    <row r="73" spans="1:13" s="1" customFormat="1" ht="12.75">
      <c r="A73" s="18"/>
      <c r="B73" s="18"/>
      <c r="C73" s="18"/>
      <c r="D73" s="18"/>
      <c r="E73" s="18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24" t="s">
        <v>391</v>
      </c>
      <c r="B74" s="42"/>
      <c r="C74" s="24" t="s">
        <v>193</v>
      </c>
      <c r="D74" s="18"/>
      <c r="E74" s="42"/>
      <c r="F74" s="20"/>
      <c r="G74" s="29"/>
      <c r="H74" s="29"/>
      <c r="I74" s="29"/>
      <c r="J74" s="29"/>
      <c r="K74" s="29"/>
      <c r="L74" s="423"/>
      <c r="M74" s="43"/>
    </row>
    <row r="75" spans="1:13" ht="12.75">
      <c r="A75" s="24"/>
      <c r="B75" s="42">
        <v>1</v>
      </c>
      <c r="C75" s="24"/>
      <c r="D75" s="18" t="s">
        <v>511</v>
      </c>
      <c r="E75" s="42"/>
      <c r="F75" s="19">
        <v>165297</v>
      </c>
      <c r="G75" s="29">
        <v>52195</v>
      </c>
      <c r="H75" s="29">
        <v>52159</v>
      </c>
      <c r="I75" s="29"/>
      <c r="J75" s="29">
        <v>3334</v>
      </c>
      <c r="K75" s="29"/>
      <c r="L75" s="423">
        <v>110</v>
      </c>
      <c r="M75" s="43">
        <f aca="true" t="shared" si="2" ref="M75:M86">SUM(F75:L75)</f>
        <v>273095</v>
      </c>
    </row>
    <row r="76" spans="1:13" ht="12.75">
      <c r="A76" s="24"/>
      <c r="B76" s="42">
        <v>2</v>
      </c>
      <c r="C76" s="24"/>
      <c r="D76" s="18" t="s">
        <v>207</v>
      </c>
      <c r="E76" s="42"/>
      <c r="F76" s="19">
        <v>61012</v>
      </c>
      <c r="G76" s="29">
        <v>19026</v>
      </c>
      <c r="H76" s="29">
        <v>16815</v>
      </c>
      <c r="I76" s="29"/>
      <c r="J76" s="29">
        <v>3373</v>
      </c>
      <c r="K76" s="29"/>
      <c r="L76" s="423">
        <v>60</v>
      </c>
      <c r="M76" s="43">
        <f t="shared" si="2"/>
        <v>100286</v>
      </c>
    </row>
    <row r="77" spans="1:13" ht="12.75">
      <c r="A77" s="24"/>
      <c r="B77" s="42">
        <v>3</v>
      </c>
      <c r="C77" s="24"/>
      <c r="D77" s="393" t="s">
        <v>272</v>
      </c>
      <c r="E77" s="42"/>
      <c r="F77" s="19">
        <v>320460</v>
      </c>
      <c r="G77" s="29">
        <v>101959</v>
      </c>
      <c r="H77" s="29">
        <v>96848</v>
      </c>
      <c r="I77" s="29"/>
      <c r="J77" s="29">
        <v>10603</v>
      </c>
      <c r="K77" s="29"/>
      <c r="L77" s="423">
        <v>12710</v>
      </c>
      <c r="M77" s="43">
        <f t="shared" si="2"/>
        <v>542580</v>
      </c>
    </row>
    <row r="78" spans="1:13" ht="12.75">
      <c r="A78" s="24"/>
      <c r="B78" s="42">
        <v>4</v>
      </c>
      <c r="C78" s="24"/>
      <c r="D78" s="18" t="s">
        <v>172</v>
      </c>
      <c r="E78" s="42"/>
      <c r="F78" s="19">
        <v>130339</v>
      </c>
      <c r="G78" s="29">
        <v>41787</v>
      </c>
      <c r="H78" s="29">
        <v>32358</v>
      </c>
      <c r="I78" s="29"/>
      <c r="J78" s="29">
        <v>4755</v>
      </c>
      <c r="K78" s="29"/>
      <c r="L78" s="423"/>
      <c r="M78" s="43">
        <f t="shared" si="2"/>
        <v>209239</v>
      </c>
    </row>
    <row r="79" spans="1:13" ht="12.75">
      <c r="A79" s="24"/>
      <c r="B79" s="42">
        <v>5</v>
      </c>
      <c r="C79" s="24"/>
      <c r="D79" s="18" t="s">
        <v>173</v>
      </c>
      <c r="E79" s="42"/>
      <c r="F79" s="19">
        <v>104582</v>
      </c>
      <c r="G79" s="29">
        <v>33018</v>
      </c>
      <c r="H79" s="29">
        <v>26290</v>
      </c>
      <c r="I79" s="29"/>
      <c r="J79" s="29">
        <v>6363</v>
      </c>
      <c r="K79" s="29"/>
      <c r="L79" s="423">
        <v>183</v>
      </c>
      <c r="M79" s="43">
        <f t="shared" si="2"/>
        <v>170436</v>
      </c>
    </row>
    <row r="80" spans="1:13" ht="12.75">
      <c r="A80" s="24"/>
      <c r="B80" s="42">
        <v>6</v>
      </c>
      <c r="C80" s="24"/>
      <c r="D80" s="18" t="s">
        <v>174</v>
      </c>
      <c r="E80" s="42"/>
      <c r="F80" s="19">
        <v>27358</v>
      </c>
      <c r="G80" s="29">
        <v>8928</v>
      </c>
      <c r="H80" s="29">
        <v>10996</v>
      </c>
      <c r="I80" s="29"/>
      <c r="J80" s="29"/>
      <c r="K80" s="29"/>
      <c r="L80" s="423">
        <v>1198</v>
      </c>
      <c r="M80" s="43">
        <f t="shared" si="2"/>
        <v>48480</v>
      </c>
    </row>
    <row r="81" spans="1:13" ht="12.75">
      <c r="A81" s="24"/>
      <c r="B81" s="42">
        <v>7</v>
      </c>
      <c r="C81" s="24"/>
      <c r="D81" s="18" t="s">
        <v>205</v>
      </c>
      <c r="E81" s="42"/>
      <c r="F81" s="19">
        <v>60920</v>
      </c>
      <c r="G81" s="29">
        <v>19600</v>
      </c>
      <c r="H81" s="29">
        <v>87328</v>
      </c>
      <c r="I81" s="29"/>
      <c r="J81" s="29"/>
      <c r="K81" s="29"/>
      <c r="L81" s="423">
        <v>172</v>
      </c>
      <c r="M81" s="43">
        <f t="shared" si="2"/>
        <v>168020</v>
      </c>
    </row>
    <row r="82" spans="1:13" ht="12.75">
      <c r="A82" s="24"/>
      <c r="B82" s="42">
        <v>8</v>
      </c>
      <c r="C82" s="24"/>
      <c r="D82" s="18" t="s">
        <v>451</v>
      </c>
      <c r="E82" s="42"/>
      <c r="F82" s="19">
        <v>187063</v>
      </c>
      <c r="G82" s="29">
        <v>56371</v>
      </c>
      <c r="H82" s="29">
        <v>79507</v>
      </c>
      <c r="I82" s="29"/>
      <c r="J82" s="29">
        <v>301</v>
      </c>
      <c r="K82" s="29"/>
      <c r="L82" s="423">
        <v>8538</v>
      </c>
      <c r="M82" s="43">
        <f t="shared" si="2"/>
        <v>331780</v>
      </c>
    </row>
    <row r="83" spans="1:13" ht="12.75">
      <c r="A83" s="24"/>
      <c r="B83" s="42">
        <v>9</v>
      </c>
      <c r="C83" s="24"/>
      <c r="D83" s="18" t="s">
        <v>206</v>
      </c>
      <c r="E83" s="42"/>
      <c r="F83" s="19">
        <v>8789</v>
      </c>
      <c r="G83" s="29">
        <v>2697</v>
      </c>
      <c r="H83" s="29">
        <v>5013</v>
      </c>
      <c r="I83" s="29"/>
      <c r="J83" s="29"/>
      <c r="K83" s="29"/>
      <c r="L83" s="423">
        <v>732</v>
      </c>
      <c r="M83" s="43">
        <f t="shared" si="2"/>
        <v>17231</v>
      </c>
    </row>
    <row r="84" spans="1:13" ht="12.75">
      <c r="A84" s="24"/>
      <c r="B84" s="42">
        <v>10</v>
      </c>
      <c r="C84" s="24"/>
      <c r="D84" s="18" t="s">
        <v>660</v>
      </c>
      <c r="E84" s="42"/>
      <c r="F84" s="19"/>
      <c r="G84" s="29"/>
      <c r="H84" s="29">
        <v>20</v>
      </c>
      <c r="I84" s="29">
        <v>6705</v>
      </c>
      <c r="J84" s="29"/>
      <c r="K84" s="29"/>
      <c r="L84" s="423"/>
      <c r="M84" s="43">
        <f t="shared" si="2"/>
        <v>6725</v>
      </c>
    </row>
    <row r="85" spans="1:13" ht="12.75">
      <c r="A85" s="24"/>
      <c r="B85" s="42"/>
      <c r="C85" s="24"/>
      <c r="D85" s="18" t="s">
        <v>770</v>
      </c>
      <c r="E85" s="42"/>
      <c r="F85" s="19"/>
      <c r="G85" s="29"/>
      <c r="H85" s="29">
        <v>11</v>
      </c>
      <c r="I85" s="29"/>
      <c r="J85" s="29"/>
      <c r="K85" s="29"/>
      <c r="L85" s="423"/>
      <c r="M85" s="43">
        <f t="shared" si="2"/>
        <v>11</v>
      </c>
    </row>
    <row r="86" spans="1:13" ht="12.75">
      <c r="A86" s="24"/>
      <c r="B86" s="42">
        <v>11</v>
      </c>
      <c r="C86" s="24"/>
      <c r="D86" s="21" t="s">
        <v>517</v>
      </c>
      <c r="E86" s="42"/>
      <c r="F86" s="19"/>
      <c r="G86" s="29"/>
      <c r="H86" s="29">
        <v>657</v>
      </c>
      <c r="I86" s="29">
        <v>1175</v>
      </c>
      <c r="J86" s="29"/>
      <c r="K86" s="29"/>
      <c r="L86" s="423">
        <v>30457</v>
      </c>
      <c r="M86" s="43">
        <f t="shared" si="2"/>
        <v>32289</v>
      </c>
    </row>
    <row r="87" spans="1:13" ht="12.75">
      <c r="A87" s="56"/>
      <c r="B87" s="78"/>
      <c r="C87" s="56" t="s">
        <v>186</v>
      </c>
      <c r="D87" s="35"/>
      <c r="E87" s="78"/>
      <c r="F87" s="351">
        <f aca="true" t="shared" si="3" ref="F87:M87">SUM(F75:F86)</f>
        <v>1065820</v>
      </c>
      <c r="G87" s="25">
        <f t="shared" si="3"/>
        <v>335581</v>
      </c>
      <c r="H87" s="25">
        <f t="shared" si="3"/>
        <v>408002</v>
      </c>
      <c r="I87" s="25">
        <f t="shared" si="3"/>
        <v>7880</v>
      </c>
      <c r="J87" s="25">
        <f t="shared" si="3"/>
        <v>28729</v>
      </c>
      <c r="K87" s="25">
        <f t="shared" si="3"/>
        <v>0</v>
      </c>
      <c r="L87" s="428">
        <f t="shared" si="3"/>
        <v>54160</v>
      </c>
      <c r="M87" s="435">
        <f t="shared" si="3"/>
        <v>1900172</v>
      </c>
    </row>
    <row r="88" spans="1:13" ht="12.75">
      <c r="A88" s="24"/>
      <c r="B88" s="42"/>
      <c r="C88" s="24"/>
      <c r="D88" s="18"/>
      <c r="E88" s="42"/>
      <c r="F88" s="20"/>
      <c r="G88" s="29"/>
      <c r="H88" s="29"/>
      <c r="I88" s="29"/>
      <c r="J88" s="29"/>
      <c r="K88" s="29"/>
      <c r="L88" s="423"/>
      <c r="M88" s="43"/>
    </row>
    <row r="89" spans="1:13" ht="12.75">
      <c r="A89" s="24" t="s">
        <v>273</v>
      </c>
      <c r="B89" s="42"/>
      <c r="C89" s="24"/>
      <c r="D89" s="18" t="s">
        <v>160</v>
      </c>
      <c r="E89" s="42"/>
      <c r="F89" s="20"/>
      <c r="G89" s="29"/>
      <c r="H89" s="29"/>
      <c r="I89" s="29"/>
      <c r="J89" s="29"/>
      <c r="K89" s="29"/>
      <c r="L89" s="423"/>
      <c r="M89" s="43">
        <f>SUM(F89:L89)</f>
        <v>0</v>
      </c>
    </row>
    <row r="90" spans="1:13" ht="12.75">
      <c r="A90" s="56"/>
      <c r="B90" s="78"/>
      <c r="C90" s="56" t="s">
        <v>713</v>
      </c>
      <c r="D90" s="35"/>
      <c r="E90" s="78"/>
      <c r="F90" s="351">
        <f aca="true" t="shared" si="4" ref="F90:M90">SUM(F89)</f>
        <v>0</v>
      </c>
      <c r="G90" s="25">
        <f t="shared" si="4"/>
        <v>0</v>
      </c>
      <c r="H90" s="25">
        <f t="shared" si="4"/>
        <v>0</v>
      </c>
      <c r="I90" s="25">
        <f t="shared" si="4"/>
        <v>0</v>
      </c>
      <c r="J90" s="25">
        <f t="shared" si="4"/>
        <v>0</v>
      </c>
      <c r="K90" s="25">
        <f t="shared" si="4"/>
        <v>0</v>
      </c>
      <c r="L90" s="428">
        <f t="shared" si="4"/>
        <v>0</v>
      </c>
      <c r="M90" s="435">
        <f t="shared" si="4"/>
        <v>0</v>
      </c>
    </row>
    <row r="91" spans="1:13" ht="12.75">
      <c r="A91" s="24"/>
      <c r="B91" s="42"/>
      <c r="C91" s="24"/>
      <c r="D91" s="18"/>
      <c r="E91" s="42"/>
      <c r="F91" s="20"/>
      <c r="G91" s="29"/>
      <c r="H91" s="29"/>
      <c r="I91" s="29"/>
      <c r="J91" s="29"/>
      <c r="K91" s="29"/>
      <c r="L91" s="423"/>
      <c r="M91" s="43"/>
    </row>
    <row r="92" spans="1:13" ht="12.75">
      <c r="A92" s="24" t="s">
        <v>423</v>
      </c>
      <c r="B92" s="42"/>
      <c r="C92" s="24" t="s">
        <v>208</v>
      </c>
      <c r="D92" s="18"/>
      <c r="E92" s="42"/>
      <c r="F92" s="20"/>
      <c r="G92" s="29"/>
      <c r="H92" s="29"/>
      <c r="I92" s="29"/>
      <c r="J92" s="29"/>
      <c r="K92" s="29"/>
      <c r="L92" s="423"/>
      <c r="M92" s="43"/>
    </row>
    <row r="93" spans="1:13" ht="12.75">
      <c r="A93" s="24"/>
      <c r="B93" s="42"/>
      <c r="C93" s="24"/>
      <c r="D93" s="18" t="s">
        <v>209</v>
      </c>
      <c r="E93" s="42"/>
      <c r="F93" s="20">
        <v>170677</v>
      </c>
      <c r="G93" s="29">
        <v>53170</v>
      </c>
      <c r="H93" s="29">
        <v>21843</v>
      </c>
      <c r="I93" s="29">
        <v>-248025</v>
      </c>
      <c r="J93" s="29"/>
      <c r="K93" s="29"/>
      <c r="L93" s="423">
        <v>3369</v>
      </c>
      <c r="M93" s="43">
        <f>SUM(F93:L93)</f>
        <v>1034</v>
      </c>
    </row>
    <row r="94" spans="1:13" ht="12.75">
      <c r="A94" s="24"/>
      <c r="B94" s="42"/>
      <c r="C94" s="24"/>
      <c r="D94" s="18" t="s">
        <v>471</v>
      </c>
      <c r="E94" s="42"/>
      <c r="F94" s="20"/>
      <c r="G94" s="29"/>
      <c r="H94" s="29"/>
      <c r="I94" s="29">
        <v>248025</v>
      </c>
      <c r="J94" s="29"/>
      <c r="K94" s="29"/>
      <c r="L94" s="423"/>
      <c r="M94" s="43">
        <f>SUM(F94:L94)</f>
        <v>248025</v>
      </c>
    </row>
    <row r="95" spans="1:13" ht="12.75">
      <c r="A95" s="56"/>
      <c r="B95" s="78"/>
      <c r="C95" s="56" t="s">
        <v>162</v>
      </c>
      <c r="D95" s="35"/>
      <c r="E95" s="78"/>
      <c r="F95" s="351">
        <f aca="true" t="shared" si="5" ref="F95:M95">SUM(F93:F94)</f>
        <v>170677</v>
      </c>
      <c r="G95" s="25">
        <f t="shared" si="5"/>
        <v>53170</v>
      </c>
      <c r="H95" s="25">
        <f t="shared" si="5"/>
        <v>21843</v>
      </c>
      <c r="I95" s="25">
        <f t="shared" si="5"/>
        <v>0</v>
      </c>
      <c r="J95" s="25">
        <f t="shared" si="5"/>
        <v>0</v>
      </c>
      <c r="K95" s="25">
        <f t="shared" si="5"/>
        <v>0</v>
      </c>
      <c r="L95" s="428">
        <f t="shared" si="5"/>
        <v>3369</v>
      </c>
      <c r="M95" s="435">
        <f t="shared" si="5"/>
        <v>249059</v>
      </c>
    </row>
    <row r="96" spans="1:13" ht="12.75">
      <c r="A96" s="24"/>
      <c r="B96" s="42"/>
      <c r="C96" s="24"/>
      <c r="D96" s="18"/>
      <c r="E96" s="42"/>
      <c r="F96" s="20"/>
      <c r="G96" s="29"/>
      <c r="H96" s="29"/>
      <c r="I96" s="29"/>
      <c r="J96" s="29"/>
      <c r="K96" s="29"/>
      <c r="L96" s="423"/>
      <c r="M96" s="43"/>
    </row>
    <row r="97" spans="1:13" ht="12.75">
      <c r="A97" s="24" t="s">
        <v>422</v>
      </c>
      <c r="B97" s="42"/>
      <c r="C97" s="24" t="s">
        <v>230</v>
      </c>
      <c r="D97" s="18"/>
      <c r="E97" s="42"/>
      <c r="F97" s="20"/>
      <c r="G97" s="29"/>
      <c r="H97" s="29"/>
      <c r="I97" s="29"/>
      <c r="J97" s="29"/>
      <c r="K97" s="29"/>
      <c r="L97" s="423"/>
      <c r="M97" s="43"/>
    </row>
    <row r="98" spans="1:13" ht="12.75">
      <c r="A98" s="24"/>
      <c r="B98" s="42"/>
      <c r="C98" s="24"/>
      <c r="D98" s="18" t="s">
        <v>163</v>
      </c>
      <c r="E98" s="42"/>
      <c r="F98" s="20"/>
      <c r="G98" s="29"/>
      <c r="H98" s="29"/>
      <c r="I98" s="29">
        <v>10096</v>
      </c>
      <c r="J98" s="29"/>
      <c r="K98" s="29"/>
      <c r="L98" s="423"/>
      <c r="M98" s="43">
        <f aca="true" t="shared" si="6" ref="M98:M130">SUM(F98:L98)</f>
        <v>10096</v>
      </c>
    </row>
    <row r="99" spans="1:13" ht="12.75">
      <c r="A99" s="24"/>
      <c r="B99" s="42"/>
      <c r="C99" s="24"/>
      <c r="D99" s="18" t="s">
        <v>410</v>
      </c>
      <c r="E99" s="42"/>
      <c r="F99" s="20"/>
      <c r="G99" s="29"/>
      <c r="H99" s="29"/>
      <c r="I99" s="29">
        <v>60000</v>
      </c>
      <c r="J99" s="29"/>
      <c r="K99" s="29"/>
      <c r="L99" s="423"/>
      <c r="M99" s="43">
        <f t="shared" si="6"/>
        <v>60000</v>
      </c>
    </row>
    <row r="100" spans="1:13" ht="12.75">
      <c r="A100" s="24"/>
      <c r="B100" s="42"/>
      <c r="C100" s="24"/>
      <c r="D100" s="18" t="s">
        <v>396</v>
      </c>
      <c r="E100" s="42"/>
      <c r="F100" s="20"/>
      <c r="G100" s="29"/>
      <c r="H100" s="29">
        <v>800</v>
      </c>
      <c r="I100" s="29">
        <v>86043</v>
      </c>
      <c r="J100" s="29"/>
      <c r="K100" s="29"/>
      <c r="L100" s="423"/>
      <c r="M100" s="43">
        <f t="shared" si="6"/>
        <v>86843</v>
      </c>
    </row>
    <row r="101" spans="1:13" ht="12.75">
      <c r="A101" s="24"/>
      <c r="B101" s="42"/>
      <c r="C101" s="24"/>
      <c r="D101" s="18" t="s">
        <v>397</v>
      </c>
      <c r="E101" s="42"/>
      <c r="F101" s="20"/>
      <c r="G101" s="29"/>
      <c r="H101" s="29"/>
      <c r="I101" s="29">
        <v>24000</v>
      </c>
      <c r="J101" s="29"/>
      <c r="K101" s="29"/>
      <c r="L101" s="423"/>
      <c r="M101" s="43">
        <f t="shared" si="6"/>
        <v>24000</v>
      </c>
    </row>
    <row r="102" spans="1:13" ht="12.75">
      <c r="A102" s="24"/>
      <c r="B102" s="42"/>
      <c r="C102" s="24"/>
      <c r="D102" s="18" t="s">
        <v>274</v>
      </c>
      <c r="E102" s="42"/>
      <c r="F102" s="20"/>
      <c r="G102" s="29"/>
      <c r="H102" s="29"/>
      <c r="I102" s="29">
        <v>564</v>
      </c>
      <c r="J102" s="29"/>
      <c r="K102" s="29"/>
      <c r="L102" s="423"/>
      <c r="M102" s="43">
        <f>SUM(F102:L102)</f>
        <v>564</v>
      </c>
    </row>
    <row r="103" spans="1:13" ht="12.75">
      <c r="A103" s="24"/>
      <c r="B103" s="42"/>
      <c r="C103" s="24"/>
      <c r="D103" s="18" t="s">
        <v>661</v>
      </c>
      <c r="E103" s="42"/>
      <c r="F103" s="20"/>
      <c r="G103" s="29"/>
      <c r="H103" s="29">
        <v>3855</v>
      </c>
      <c r="I103" s="29"/>
      <c r="J103" s="29"/>
      <c r="K103" s="29"/>
      <c r="L103" s="423"/>
      <c r="M103" s="43">
        <f t="shared" si="6"/>
        <v>3855</v>
      </c>
    </row>
    <row r="104" spans="1:13" ht="12.75">
      <c r="A104" s="24"/>
      <c r="B104" s="42"/>
      <c r="C104" s="24"/>
      <c r="D104" s="18" t="s">
        <v>662</v>
      </c>
      <c r="E104" s="42"/>
      <c r="F104" s="20"/>
      <c r="G104" s="29"/>
      <c r="H104" s="29"/>
      <c r="I104" s="29">
        <v>500</v>
      </c>
      <c r="J104" s="29"/>
      <c r="K104" s="29"/>
      <c r="L104" s="423"/>
      <c r="M104" s="43">
        <f t="shared" si="6"/>
        <v>500</v>
      </c>
    </row>
    <row r="105" spans="1:13" ht="12.75">
      <c r="A105" s="24"/>
      <c r="B105" s="42"/>
      <c r="C105" s="24"/>
      <c r="D105" s="18" t="s">
        <v>275</v>
      </c>
      <c r="E105" s="42"/>
      <c r="F105" s="20"/>
      <c r="G105" s="29"/>
      <c r="H105" s="29"/>
      <c r="I105" s="29">
        <v>3100</v>
      </c>
      <c r="J105" s="29"/>
      <c r="K105" s="29"/>
      <c r="L105" s="423"/>
      <c r="M105" s="43">
        <f t="shared" si="6"/>
        <v>3100</v>
      </c>
    </row>
    <row r="106" spans="1:13" ht="12.75">
      <c r="A106" s="24"/>
      <c r="B106" s="42"/>
      <c r="C106" s="24"/>
      <c r="D106" s="18" t="s">
        <v>276</v>
      </c>
      <c r="E106" s="42"/>
      <c r="F106" s="20"/>
      <c r="G106" s="29"/>
      <c r="H106" s="29"/>
      <c r="I106" s="29">
        <v>500</v>
      </c>
      <c r="J106" s="29"/>
      <c r="K106" s="29"/>
      <c r="L106" s="423"/>
      <c r="M106" s="43">
        <f t="shared" si="6"/>
        <v>500</v>
      </c>
    </row>
    <row r="107" spans="1:13" ht="13.5" thickBot="1">
      <c r="A107" s="33"/>
      <c r="B107" s="49"/>
      <c r="C107" s="33"/>
      <c r="D107" s="34" t="s">
        <v>277</v>
      </c>
      <c r="E107" s="49"/>
      <c r="F107" s="378"/>
      <c r="G107" s="380"/>
      <c r="H107" s="380"/>
      <c r="I107" s="380">
        <v>200</v>
      </c>
      <c r="J107" s="380"/>
      <c r="K107" s="380"/>
      <c r="L107" s="433"/>
      <c r="M107" s="54">
        <f t="shared" si="6"/>
        <v>200</v>
      </c>
    </row>
    <row r="108" spans="1:13" ht="12.75">
      <c r="A108" s="24"/>
      <c r="B108" s="42"/>
      <c r="C108" s="24"/>
      <c r="D108" s="18" t="s">
        <v>775</v>
      </c>
      <c r="E108" s="42"/>
      <c r="F108" s="20"/>
      <c r="G108" s="29"/>
      <c r="H108" s="29"/>
      <c r="I108" s="29">
        <v>100</v>
      </c>
      <c r="J108" s="29"/>
      <c r="K108" s="29"/>
      <c r="L108" s="423"/>
      <c r="M108" s="43">
        <f t="shared" si="6"/>
        <v>100</v>
      </c>
    </row>
    <row r="109" spans="1:13" ht="12.75">
      <c r="A109" s="24"/>
      <c r="B109" s="42"/>
      <c r="C109" s="24"/>
      <c r="D109" s="18" t="s">
        <v>399</v>
      </c>
      <c r="E109" s="42"/>
      <c r="F109" s="20"/>
      <c r="G109" s="29"/>
      <c r="H109" s="29"/>
      <c r="I109" s="29">
        <v>1000</v>
      </c>
      <c r="J109" s="29"/>
      <c r="K109" s="29"/>
      <c r="L109" s="423"/>
      <c r="M109" s="43">
        <f t="shared" si="6"/>
        <v>1000</v>
      </c>
    </row>
    <row r="110" spans="1:13" ht="12.75">
      <c r="A110" s="24"/>
      <c r="B110" s="42"/>
      <c r="C110" s="24"/>
      <c r="D110" s="18" t="s">
        <v>278</v>
      </c>
      <c r="E110" s="42"/>
      <c r="F110" s="20"/>
      <c r="G110" s="29"/>
      <c r="H110" s="29"/>
      <c r="I110" s="29">
        <v>1801</v>
      </c>
      <c r="J110" s="29"/>
      <c r="K110" s="29"/>
      <c r="L110" s="423"/>
      <c r="M110" s="43">
        <f t="shared" si="6"/>
        <v>1801</v>
      </c>
    </row>
    <row r="111" spans="1:13" ht="12.75">
      <c r="A111" s="24"/>
      <c r="B111" s="42"/>
      <c r="C111" s="24"/>
      <c r="D111" s="18" t="s">
        <v>152</v>
      </c>
      <c r="E111" s="42"/>
      <c r="F111" s="20"/>
      <c r="G111" s="29"/>
      <c r="H111" s="29"/>
      <c r="I111" s="29">
        <v>5411</v>
      </c>
      <c r="J111" s="29"/>
      <c r="K111" s="29"/>
      <c r="L111" s="423"/>
      <c r="M111" s="43">
        <f t="shared" si="6"/>
        <v>5411</v>
      </c>
    </row>
    <row r="112" spans="1:13" ht="12.75">
      <c r="A112" s="24"/>
      <c r="B112" s="42"/>
      <c r="C112" s="24"/>
      <c r="D112" s="18" t="s">
        <v>413</v>
      </c>
      <c r="E112" s="42"/>
      <c r="F112" s="20"/>
      <c r="G112" s="29"/>
      <c r="H112" s="29"/>
      <c r="I112" s="29">
        <v>35675</v>
      </c>
      <c r="J112" s="29"/>
      <c r="K112" s="29"/>
      <c r="L112" s="423"/>
      <c r="M112" s="43">
        <f t="shared" si="6"/>
        <v>35675</v>
      </c>
    </row>
    <row r="113" spans="1:13" ht="12.75">
      <c r="A113" s="24"/>
      <c r="B113" s="42"/>
      <c r="C113" s="24"/>
      <c r="D113" s="18" t="s">
        <v>188</v>
      </c>
      <c r="E113" s="42"/>
      <c r="F113" s="20"/>
      <c r="G113" s="29"/>
      <c r="H113" s="29"/>
      <c r="I113" s="29">
        <v>200</v>
      </c>
      <c r="J113" s="29"/>
      <c r="K113" s="29"/>
      <c r="L113" s="423"/>
      <c r="M113" s="43">
        <f t="shared" si="6"/>
        <v>200</v>
      </c>
    </row>
    <row r="114" spans="1:13" ht="12.75">
      <c r="A114" s="24"/>
      <c r="B114" s="42"/>
      <c r="C114" s="24"/>
      <c r="D114" s="18" t="s">
        <v>228</v>
      </c>
      <c r="E114" s="42"/>
      <c r="F114" s="20"/>
      <c r="G114" s="29"/>
      <c r="H114" s="29"/>
      <c r="I114" s="29"/>
      <c r="J114" s="29"/>
      <c r="K114" s="29"/>
      <c r="L114" s="423"/>
      <c r="M114" s="43">
        <f t="shared" si="6"/>
        <v>0</v>
      </c>
    </row>
    <row r="115" spans="1:13" ht="12.75">
      <c r="A115" s="24"/>
      <c r="B115" s="42"/>
      <c r="C115" s="24"/>
      <c r="D115" s="18" t="s">
        <v>426</v>
      </c>
      <c r="E115" s="42"/>
      <c r="F115" s="20"/>
      <c r="G115" s="29"/>
      <c r="H115" s="29"/>
      <c r="I115" s="29">
        <v>730</v>
      </c>
      <c r="J115" s="29"/>
      <c r="K115" s="29"/>
      <c r="L115" s="423"/>
      <c r="M115" s="43">
        <f t="shared" si="6"/>
        <v>730</v>
      </c>
    </row>
    <row r="116" spans="1:13" ht="12.75">
      <c r="A116" s="24"/>
      <c r="B116" s="42"/>
      <c r="C116" s="24"/>
      <c r="D116" s="18" t="s">
        <v>231</v>
      </c>
      <c r="E116" s="42"/>
      <c r="F116" s="20"/>
      <c r="G116" s="29"/>
      <c r="H116" s="29"/>
      <c r="I116" s="29">
        <v>1806</v>
      </c>
      <c r="J116" s="29"/>
      <c r="K116" s="29"/>
      <c r="L116" s="423"/>
      <c r="M116" s="43">
        <f t="shared" si="6"/>
        <v>1806</v>
      </c>
    </row>
    <row r="117" spans="1:13" ht="12.75">
      <c r="A117" s="24"/>
      <c r="B117" s="42"/>
      <c r="C117" s="24"/>
      <c r="D117" s="18" t="s">
        <v>518</v>
      </c>
      <c r="E117" s="42"/>
      <c r="F117" s="20"/>
      <c r="G117" s="29"/>
      <c r="H117" s="29"/>
      <c r="I117" s="29">
        <v>270</v>
      </c>
      <c r="J117" s="29"/>
      <c r="K117" s="29"/>
      <c r="L117" s="423"/>
      <c r="M117" s="43">
        <f t="shared" si="6"/>
        <v>270</v>
      </c>
    </row>
    <row r="118" spans="1:13" ht="12.75">
      <c r="A118" s="24"/>
      <c r="B118" s="42"/>
      <c r="C118" s="24"/>
      <c r="D118" s="18" t="s">
        <v>450</v>
      </c>
      <c r="E118" s="42"/>
      <c r="F118" s="20"/>
      <c r="G118" s="29"/>
      <c r="H118" s="29"/>
      <c r="I118" s="29">
        <v>1400</v>
      </c>
      <c r="J118" s="29"/>
      <c r="K118" s="29"/>
      <c r="L118" s="423"/>
      <c r="M118" s="43">
        <f t="shared" si="6"/>
        <v>1400</v>
      </c>
    </row>
    <row r="119" spans="1:13" ht="12.75">
      <c r="A119" s="24"/>
      <c r="B119" s="42"/>
      <c r="C119" s="24"/>
      <c r="D119" s="18" t="s">
        <v>666</v>
      </c>
      <c r="E119" s="42"/>
      <c r="F119" s="20"/>
      <c r="G119" s="29"/>
      <c r="H119" s="29"/>
      <c r="I119" s="29">
        <v>45000</v>
      </c>
      <c r="J119" s="29"/>
      <c r="K119" s="29"/>
      <c r="L119" s="423"/>
      <c r="M119" s="43">
        <f t="shared" si="6"/>
        <v>45000</v>
      </c>
    </row>
    <row r="120" spans="1:13" ht="12.75">
      <c r="A120" s="24"/>
      <c r="B120" s="42"/>
      <c r="C120" s="24"/>
      <c r="D120" s="18" t="s">
        <v>279</v>
      </c>
      <c r="E120" s="42"/>
      <c r="F120" s="20"/>
      <c r="G120" s="29"/>
      <c r="H120" s="29"/>
      <c r="I120" s="29">
        <v>100</v>
      </c>
      <c r="J120" s="29"/>
      <c r="K120" s="29"/>
      <c r="L120" s="423"/>
      <c r="M120" s="43">
        <f t="shared" si="6"/>
        <v>100</v>
      </c>
    </row>
    <row r="121" spans="1:13" ht="12.75">
      <c r="A121" s="24"/>
      <c r="B121" s="42"/>
      <c r="C121" s="24"/>
      <c r="D121" s="21" t="s">
        <v>665</v>
      </c>
      <c r="E121" s="42"/>
      <c r="F121" s="20"/>
      <c r="G121" s="29"/>
      <c r="H121" s="29">
        <v>366</v>
      </c>
      <c r="I121" s="29">
        <v>400</v>
      </c>
      <c r="J121" s="29"/>
      <c r="K121" s="29"/>
      <c r="L121" s="423"/>
      <c r="M121" s="43">
        <f t="shared" si="6"/>
        <v>766</v>
      </c>
    </row>
    <row r="122" spans="1:13" ht="12.75">
      <c r="A122" s="24"/>
      <c r="B122" s="42"/>
      <c r="C122" s="24"/>
      <c r="D122" s="18" t="s">
        <v>185</v>
      </c>
      <c r="E122" s="42"/>
      <c r="F122" s="20"/>
      <c r="G122" s="29"/>
      <c r="H122" s="29"/>
      <c r="I122" s="29">
        <v>1336</v>
      </c>
      <c r="J122" s="29"/>
      <c r="K122" s="29"/>
      <c r="L122" s="423"/>
      <c r="M122" s="43">
        <f t="shared" si="6"/>
        <v>1336</v>
      </c>
    </row>
    <row r="123" spans="1:13" ht="12.75">
      <c r="A123" s="24"/>
      <c r="B123" s="42"/>
      <c r="C123" s="24"/>
      <c r="D123" s="18" t="s">
        <v>280</v>
      </c>
      <c r="E123" s="42"/>
      <c r="F123" s="20"/>
      <c r="G123" s="29"/>
      <c r="H123" s="29"/>
      <c r="I123" s="29">
        <v>401</v>
      </c>
      <c r="J123" s="29"/>
      <c r="K123" s="29"/>
      <c r="L123" s="423"/>
      <c r="M123" s="43">
        <f t="shared" si="6"/>
        <v>401</v>
      </c>
    </row>
    <row r="124" spans="1:13" ht="12.75">
      <c r="A124" s="24"/>
      <c r="B124" s="42"/>
      <c r="C124" s="24"/>
      <c r="D124" s="21" t="s">
        <v>591</v>
      </c>
      <c r="E124" s="42"/>
      <c r="F124" s="20"/>
      <c r="G124" s="29"/>
      <c r="H124" s="29"/>
      <c r="I124" s="29">
        <v>5663</v>
      </c>
      <c r="J124" s="29"/>
      <c r="K124" s="29"/>
      <c r="L124" s="423"/>
      <c r="M124" s="43">
        <f t="shared" si="6"/>
        <v>5663</v>
      </c>
    </row>
    <row r="125" spans="1:13" ht="12.75">
      <c r="A125" s="24"/>
      <c r="B125" s="42"/>
      <c r="C125" s="24"/>
      <c r="D125" s="21" t="s">
        <v>281</v>
      </c>
      <c r="E125" s="42"/>
      <c r="F125" s="20"/>
      <c r="G125" s="29"/>
      <c r="H125" s="29"/>
      <c r="I125" s="29">
        <v>11253</v>
      </c>
      <c r="J125" s="29"/>
      <c r="K125" s="29"/>
      <c r="L125" s="423"/>
      <c r="M125" s="43">
        <f t="shared" si="6"/>
        <v>11253</v>
      </c>
    </row>
    <row r="126" spans="1:13" ht="12.75">
      <c r="A126" s="24"/>
      <c r="B126" s="42"/>
      <c r="C126" s="24"/>
      <c r="D126" s="21" t="s">
        <v>668</v>
      </c>
      <c r="E126" s="42"/>
      <c r="F126" s="20"/>
      <c r="G126" s="29"/>
      <c r="H126" s="29"/>
      <c r="I126" s="29">
        <v>41504</v>
      </c>
      <c r="J126" s="29"/>
      <c r="K126" s="29"/>
      <c r="L126" s="423"/>
      <c r="M126" s="43">
        <f t="shared" si="6"/>
        <v>41504</v>
      </c>
    </row>
    <row r="127" spans="1:13" ht="12.75">
      <c r="A127" s="24"/>
      <c r="B127" s="42"/>
      <c r="C127" s="24"/>
      <c r="D127" s="21" t="s">
        <v>473</v>
      </c>
      <c r="E127" s="42"/>
      <c r="F127" s="20"/>
      <c r="G127" s="29"/>
      <c r="H127" s="29"/>
      <c r="I127" s="29">
        <v>6572</v>
      </c>
      <c r="J127" s="29"/>
      <c r="K127" s="29"/>
      <c r="L127" s="423"/>
      <c r="M127" s="43">
        <f t="shared" si="6"/>
        <v>6572</v>
      </c>
    </row>
    <row r="128" spans="1:13" ht="12.75">
      <c r="A128" s="24"/>
      <c r="B128" s="42"/>
      <c r="C128" s="24" t="s">
        <v>805</v>
      </c>
      <c r="D128" s="18"/>
      <c r="E128" s="42"/>
      <c r="F128" s="20"/>
      <c r="G128" s="29"/>
      <c r="H128" s="29"/>
      <c r="I128" s="29"/>
      <c r="J128" s="29"/>
      <c r="K128" s="29"/>
      <c r="L128" s="423"/>
      <c r="M128" s="43"/>
    </row>
    <row r="129" spans="1:13" ht="12.75">
      <c r="A129" s="24"/>
      <c r="B129" s="42"/>
      <c r="C129" s="24"/>
      <c r="D129" s="18" t="s">
        <v>283</v>
      </c>
      <c r="E129" s="42"/>
      <c r="F129" s="20"/>
      <c r="G129" s="29"/>
      <c r="H129" s="29"/>
      <c r="I129" s="29">
        <v>1265</v>
      </c>
      <c r="J129" s="29"/>
      <c r="K129" s="29"/>
      <c r="L129" s="423"/>
      <c r="M129" s="43">
        <f t="shared" si="6"/>
        <v>1265</v>
      </c>
    </row>
    <row r="130" spans="1:13" ht="12.75">
      <c r="A130" s="24"/>
      <c r="B130" s="42"/>
      <c r="C130" s="24"/>
      <c r="D130" s="18" t="s">
        <v>284</v>
      </c>
      <c r="E130" s="42"/>
      <c r="F130" s="20"/>
      <c r="G130" s="29"/>
      <c r="H130" s="29"/>
      <c r="I130" s="29">
        <v>1340</v>
      </c>
      <c r="J130" s="29"/>
      <c r="K130" s="29"/>
      <c r="L130" s="423"/>
      <c r="M130" s="43">
        <f t="shared" si="6"/>
        <v>1340</v>
      </c>
    </row>
    <row r="131" spans="1:13" ht="12.75">
      <c r="A131" s="56"/>
      <c r="B131" s="78"/>
      <c r="C131" s="56" t="s">
        <v>187</v>
      </c>
      <c r="D131" s="35"/>
      <c r="E131" s="78"/>
      <c r="F131" s="351">
        <f aca="true" t="shared" si="7" ref="F131:M131">SUM(F98:F130)</f>
        <v>0</v>
      </c>
      <c r="G131" s="25">
        <f t="shared" si="7"/>
        <v>0</v>
      </c>
      <c r="H131" s="25">
        <f t="shared" si="7"/>
        <v>5021</v>
      </c>
      <c r="I131" s="25">
        <f t="shared" si="7"/>
        <v>348230</v>
      </c>
      <c r="J131" s="25">
        <f t="shared" si="7"/>
        <v>0</v>
      </c>
      <c r="K131" s="25">
        <f t="shared" si="7"/>
        <v>0</v>
      </c>
      <c r="L131" s="428">
        <f t="shared" si="7"/>
        <v>0</v>
      </c>
      <c r="M131" s="435">
        <f t="shared" si="7"/>
        <v>353251</v>
      </c>
    </row>
    <row r="132" spans="1:13" ht="12.75">
      <c r="A132" s="24"/>
      <c r="B132" s="42"/>
      <c r="C132" s="24"/>
      <c r="D132" s="18"/>
      <c r="E132" s="42"/>
      <c r="F132" s="20"/>
      <c r="G132" s="29"/>
      <c r="H132" s="29"/>
      <c r="I132" s="29"/>
      <c r="J132" s="29"/>
      <c r="K132" s="29"/>
      <c r="L132" s="423"/>
      <c r="M132" s="43"/>
    </row>
    <row r="133" spans="1:13" ht="12.75">
      <c r="A133" s="24"/>
      <c r="B133" s="42"/>
      <c r="C133" s="24" t="s">
        <v>285</v>
      </c>
      <c r="D133" s="18"/>
      <c r="E133" s="42"/>
      <c r="F133" s="20"/>
      <c r="G133" s="29"/>
      <c r="H133" s="29"/>
      <c r="I133" s="29"/>
      <c r="J133" s="29"/>
      <c r="K133" s="29"/>
      <c r="L133" s="423"/>
      <c r="M133" s="43"/>
    </row>
    <row r="134" spans="1:13" ht="12.75">
      <c r="A134" s="24"/>
      <c r="B134" s="42"/>
      <c r="C134" s="24"/>
      <c r="D134" s="18" t="s">
        <v>389</v>
      </c>
      <c r="E134" s="42"/>
      <c r="F134" s="20"/>
      <c r="G134" s="29"/>
      <c r="H134" s="29">
        <v>816</v>
      </c>
      <c r="I134" s="29">
        <v>80</v>
      </c>
      <c r="J134" s="29"/>
      <c r="K134" s="29"/>
      <c r="L134" s="423"/>
      <c r="M134" s="43">
        <f>SUM(F134:L134)</f>
        <v>896</v>
      </c>
    </row>
    <row r="135" spans="1:13" ht="12.75">
      <c r="A135" s="24"/>
      <c r="B135" s="42"/>
      <c r="C135" s="24"/>
      <c r="D135" s="18" t="s">
        <v>182</v>
      </c>
      <c r="E135" s="42"/>
      <c r="F135" s="20">
        <v>682</v>
      </c>
      <c r="G135" s="29">
        <v>88</v>
      </c>
      <c r="H135" s="29">
        <v>903</v>
      </c>
      <c r="I135" s="29"/>
      <c r="J135" s="29"/>
      <c r="K135" s="29"/>
      <c r="L135" s="423"/>
      <c r="M135" s="43">
        <f>SUM(F135:L135)</f>
        <v>1673</v>
      </c>
    </row>
    <row r="136" spans="1:13" ht="12.75">
      <c r="A136" s="56"/>
      <c r="B136" s="78"/>
      <c r="C136" s="56" t="s">
        <v>285</v>
      </c>
      <c r="D136" s="35"/>
      <c r="E136" s="78"/>
      <c r="F136" s="351">
        <f aca="true" t="shared" si="8" ref="F136:M136">F134+F135</f>
        <v>682</v>
      </c>
      <c r="G136" s="25">
        <f t="shared" si="8"/>
        <v>88</v>
      </c>
      <c r="H136" s="25">
        <f t="shared" si="8"/>
        <v>1719</v>
      </c>
      <c r="I136" s="25">
        <f t="shared" si="8"/>
        <v>80</v>
      </c>
      <c r="J136" s="25">
        <f t="shared" si="8"/>
        <v>0</v>
      </c>
      <c r="K136" s="25">
        <f t="shared" si="8"/>
        <v>0</v>
      </c>
      <c r="L136" s="428">
        <f t="shared" si="8"/>
        <v>0</v>
      </c>
      <c r="M136" s="435">
        <f t="shared" si="8"/>
        <v>2569</v>
      </c>
    </row>
    <row r="137" spans="1:13" ht="12.75">
      <c r="A137" s="394"/>
      <c r="B137" s="395"/>
      <c r="C137" s="394"/>
      <c r="D137" s="71"/>
      <c r="E137" s="395"/>
      <c r="F137" s="20"/>
      <c r="G137" s="29"/>
      <c r="H137" s="29"/>
      <c r="I137" s="29"/>
      <c r="J137" s="29"/>
      <c r="K137" s="29"/>
      <c r="L137" s="423"/>
      <c r="M137" s="43"/>
    </row>
    <row r="138" spans="1:13" ht="12.75">
      <c r="A138" s="24" t="s">
        <v>392</v>
      </c>
      <c r="B138" s="42"/>
      <c r="C138" s="24" t="s">
        <v>210</v>
      </c>
      <c r="D138" s="18"/>
      <c r="E138" s="42"/>
      <c r="F138" s="20"/>
      <c r="G138" s="29"/>
      <c r="H138" s="29"/>
      <c r="I138" s="29"/>
      <c r="J138" s="29"/>
      <c r="K138" s="29"/>
      <c r="L138" s="423"/>
      <c r="M138" s="43"/>
    </row>
    <row r="139" spans="1:13" ht="12.75">
      <c r="A139" s="24"/>
      <c r="B139" s="42"/>
      <c r="C139" s="24"/>
      <c r="D139" s="18" t="s">
        <v>211</v>
      </c>
      <c r="E139" s="42"/>
      <c r="F139" s="20"/>
      <c r="G139" s="29"/>
      <c r="H139" s="29"/>
      <c r="I139" s="29"/>
      <c r="J139" s="29">
        <v>40185</v>
      </c>
      <c r="K139" s="29"/>
      <c r="L139" s="423"/>
      <c r="M139" s="43">
        <f aca="true" t="shared" si="9" ref="M139:M161">SUM(F139:L139)</f>
        <v>40185</v>
      </c>
    </row>
    <row r="140" spans="1:13" ht="12.75">
      <c r="A140" s="24"/>
      <c r="B140" s="42"/>
      <c r="C140" s="24"/>
      <c r="D140" s="18" t="s">
        <v>212</v>
      </c>
      <c r="E140" s="42"/>
      <c r="F140" s="19"/>
      <c r="G140" s="29"/>
      <c r="H140" s="29"/>
      <c r="I140" s="29"/>
      <c r="J140" s="29">
        <v>10536</v>
      </c>
      <c r="K140" s="29"/>
      <c r="L140" s="423"/>
      <c r="M140" s="43">
        <f t="shared" si="9"/>
        <v>10536</v>
      </c>
    </row>
    <row r="141" spans="1:13" ht="13.5" thickBot="1">
      <c r="A141" s="33"/>
      <c r="B141" s="49"/>
      <c r="C141" s="33"/>
      <c r="D141" s="34" t="s">
        <v>286</v>
      </c>
      <c r="E141" s="49"/>
      <c r="F141" s="378"/>
      <c r="G141" s="380"/>
      <c r="H141" s="380"/>
      <c r="I141" s="380"/>
      <c r="J141" s="380">
        <v>33494</v>
      </c>
      <c r="K141" s="380"/>
      <c r="L141" s="433"/>
      <c r="M141" s="54">
        <f t="shared" si="9"/>
        <v>33494</v>
      </c>
    </row>
    <row r="142" spans="1:13" ht="12.75">
      <c r="A142" s="24"/>
      <c r="B142" s="42"/>
      <c r="C142" s="24"/>
      <c r="D142" s="18" t="s">
        <v>213</v>
      </c>
      <c r="E142" s="42"/>
      <c r="F142" s="20"/>
      <c r="G142" s="29"/>
      <c r="H142" s="29"/>
      <c r="I142" s="29"/>
      <c r="J142" s="29">
        <v>7788</v>
      </c>
      <c r="K142" s="29"/>
      <c r="L142" s="423"/>
      <c r="M142" s="43">
        <f t="shared" si="9"/>
        <v>7788</v>
      </c>
    </row>
    <row r="143" spans="1:13" ht="12.75">
      <c r="A143" s="24"/>
      <c r="B143" s="42"/>
      <c r="C143" s="24"/>
      <c r="D143" s="18" t="s">
        <v>214</v>
      </c>
      <c r="E143" s="42"/>
      <c r="F143" s="20"/>
      <c r="G143" s="29"/>
      <c r="H143" s="29"/>
      <c r="I143" s="29"/>
      <c r="J143" s="29">
        <v>5473</v>
      </c>
      <c r="K143" s="29"/>
      <c r="L143" s="423"/>
      <c r="M143" s="43">
        <f t="shared" si="9"/>
        <v>5473</v>
      </c>
    </row>
    <row r="144" spans="1:13" ht="12.75">
      <c r="A144" s="24"/>
      <c r="B144" s="42"/>
      <c r="C144" s="24"/>
      <c r="D144" s="21" t="s">
        <v>418</v>
      </c>
      <c r="E144" s="42"/>
      <c r="F144" s="20"/>
      <c r="G144" s="29"/>
      <c r="H144" s="29"/>
      <c r="I144" s="29"/>
      <c r="J144" s="29">
        <v>23819</v>
      </c>
      <c r="K144" s="29"/>
      <c r="L144" s="423"/>
      <c r="M144" s="43">
        <f t="shared" si="9"/>
        <v>23819</v>
      </c>
    </row>
    <row r="145" spans="1:13" ht="12.75">
      <c r="A145" s="24"/>
      <c r="B145" s="42"/>
      <c r="C145" s="24"/>
      <c r="D145" s="18" t="s">
        <v>215</v>
      </c>
      <c r="E145" s="42"/>
      <c r="F145" s="20"/>
      <c r="G145" s="29"/>
      <c r="H145" s="29"/>
      <c r="I145" s="29"/>
      <c r="J145" s="29">
        <v>6000</v>
      </c>
      <c r="K145" s="29"/>
      <c r="L145" s="423"/>
      <c r="M145" s="43">
        <f t="shared" si="9"/>
        <v>6000</v>
      </c>
    </row>
    <row r="146" spans="1:13" ht="12.75">
      <c r="A146" s="24"/>
      <c r="B146" s="42"/>
      <c r="C146" s="24"/>
      <c r="D146" s="18" t="s">
        <v>216</v>
      </c>
      <c r="E146" s="42"/>
      <c r="F146" s="20"/>
      <c r="G146" s="29"/>
      <c r="H146" s="29"/>
      <c r="I146" s="29"/>
      <c r="J146" s="29">
        <v>5671</v>
      </c>
      <c r="K146" s="29"/>
      <c r="L146" s="423"/>
      <c r="M146" s="43">
        <f t="shared" si="9"/>
        <v>5671</v>
      </c>
    </row>
    <row r="147" spans="1:13" ht="12.75">
      <c r="A147" s="24"/>
      <c r="B147" s="42"/>
      <c r="C147" s="24"/>
      <c r="D147" s="18" t="s">
        <v>411</v>
      </c>
      <c r="E147" s="42"/>
      <c r="F147" s="20"/>
      <c r="G147" s="29"/>
      <c r="H147" s="29"/>
      <c r="I147" s="29"/>
      <c r="J147" s="29">
        <v>6732</v>
      </c>
      <c r="K147" s="29"/>
      <c r="L147" s="423"/>
      <c r="M147" s="43">
        <f t="shared" si="9"/>
        <v>6732</v>
      </c>
    </row>
    <row r="148" spans="1:13" ht="12.75">
      <c r="A148" s="24"/>
      <c r="B148" s="42"/>
      <c r="C148" s="24"/>
      <c r="D148" s="18" t="s">
        <v>218</v>
      </c>
      <c r="E148" s="42"/>
      <c r="F148" s="20"/>
      <c r="G148" s="29"/>
      <c r="H148" s="29"/>
      <c r="I148" s="29"/>
      <c r="J148" s="29">
        <v>149</v>
      </c>
      <c r="K148" s="29"/>
      <c r="L148" s="423"/>
      <c r="M148" s="43">
        <f t="shared" si="9"/>
        <v>149</v>
      </c>
    </row>
    <row r="149" spans="1:13" ht="12.75">
      <c r="A149" s="24"/>
      <c r="B149" s="42"/>
      <c r="C149" s="24"/>
      <c r="D149" s="18" t="s">
        <v>472</v>
      </c>
      <c r="E149" s="42"/>
      <c r="F149" s="20"/>
      <c r="G149" s="29"/>
      <c r="H149" s="29"/>
      <c r="I149" s="29"/>
      <c r="J149" s="29">
        <v>4913</v>
      </c>
      <c r="K149" s="29"/>
      <c r="L149" s="423"/>
      <c r="M149" s="43">
        <f t="shared" si="9"/>
        <v>4913</v>
      </c>
    </row>
    <row r="150" spans="1:13" ht="12.75">
      <c r="A150" s="24"/>
      <c r="B150" s="42"/>
      <c r="C150" s="24"/>
      <c r="D150" s="18" t="s">
        <v>154</v>
      </c>
      <c r="E150" s="42"/>
      <c r="F150" s="20"/>
      <c r="G150" s="29"/>
      <c r="H150" s="29"/>
      <c r="I150" s="29"/>
      <c r="J150" s="29">
        <v>5834</v>
      </c>
      <c r="K150" s="29"/>
      <c r="L150" s="423"/>
      <c r="M150" s="43">
        <f t="shared" si="9"/>
        <v>5834</v>
      </c>
    </row>
    <row r="151" spans="1:13" ht="12.75">
      <c r="A151" s="24"/>
      <c r="B151" s="42"/>
      <c r="C151" s="24"/>
      <c r="D151" s="18" t="s">
        <v>412</v>
      </c>
      <c r="E151" s="42"/>
      <c r="F151" s="20"/>
      <c r="G151" s="29"/>
      <c r="H151" s="29"/>
      <c r="I151" s="29"/>
      <c r="J151" s="29">
        <v>5220</v>
      </c>
      <c r="K151" s="29"/>
      <c r="L151" s="423"/>
      <c r="M151" s="43">
        <f t="shared" si="9"/>
        <v>5220</v>
      </c>
    </row>
    <row r="152" spans="1:13" ht="12.75">
      <c r="A152" s="24"/>
      <c r="B152" s="42"/>
      <c r="C152" s="24"/>
      <c r="D152" s="18" t="s">
        <v>217</v>
      </c>
      <c r="E152" s="42"/>
      <c r="F152" s="20"/>
      <c r="G152" s="29"/>
      <c r="H152" s="29"/>
      <c r="I152" s="29"/>
      <c r="J152" s="29">
        <v>78</v>
      </c>
      <c r="K152" s="29"/>
      <c r="L152" s="423"/>
      <c r="M152" s="43">
        <f t="shared" si="9"/>
        <v>78</v>
      </c>
    </row>
    <row r="153" spans="1:13" ht="12.75">
      <c r="A153" s="24"/>
      <c r="B153" s="42"/>
      <c r="C153" s="24"/>
      <c r="D153" s="18" t="s">
        <v>219</v>
      </c>
      <c r="E153" s="42"/>
      <c r="F153" s="20"/>
      <c r="G153" s="29"/>
      <c r="H153" s="29"/>
      <c r="I153" s="29"/>
      <c r="J153" s="29">
        <v>12960</v>
      </c>
      <c r="K153" s="29"/>
      <c r="L153" s="423"/>
      <c r="M153" s="43">
        <f t="shared" si="9"/>
        <v>12960</v>
      </c>
    </row>
    <row r="154" spans="1:13" ht="12.75">
      <c r="A154" s="24"/>
      <c r="B154" s="42"/>
      <c r="C154" s="24"/>
      <c r="D154" s="18" t="s">
        <v>220</v>
      </c>
      <c r="E154" s="42"/>
      <c r="F154" s="20"/>
      <c r="G154" s="29"/>
      <c r="H154" s="29"/>
      <c r="I154" s="29"/>
      <c r="J154" s="29">
        <v>777</v>
      </c>
      <c r="K154" s="29"/>
      <c r="L154" s="423"/>
      <c r="M154" s="43">
        <f t="shared" si="9"/>
        <v>777</v>
      </c>
    </row>
    <row r="155" spans="1:13" ht="12.75">
      <c r="A155" s="24"/>
      <c r="B155" s="42"/>
      <c r="C155" s="24"/>
      <c r="D155" s="18" t="s">
        <v>221</v>
      </c>
      <c r="E155" s="42"/>
      <c r="F155" s="20"/>
      <c r="G155" s="29"/>
      <c r="H155" s="29"/>
      <c r="I155" s="29"/>
      <c r="J155" s="29">
        <v>367</v>
      </c>
      <c r="K155" s="29"/>
      <c r="L155" s="423"/>
      <c r="M155" s="43">
        <f t="shared" si="9"/>
        <v>367</v>
      </c>
    </row>
    <row r="156" spans="1:13" ht="12.75">
      <c r="A156" s="24"/>
      <c r="B156" s="42"/>
      <c r="C156" s="24"/>
      <c r="D156" s="18" t="s">
        <v>222</v>
      </c>
      <c r="E156" s="42"/>
      <c r="F156" s="20"/>
      <c r="G156" s="29"/>
      <c r="H156" s="29"/>
      <c r="I156" s="29"/>
      <c r="J156" s="29">
        <v>629</v>
      </c>
      <c r="K156" s="29"/>
      <c r="L156" s="423"/>
      <c r="M156" s="43">
        <f t="shared" si="9"/>
        <v>629</v>
      </c>
    </row>
    <row r="157" spans="1:13" ht="12.75">
      <c r="A157" s="24"/>
      <c r="B157" s="42"/>
      <c r="C157" s="24"/>
      <c r="D157" s="18" t="s">
        <v>669</v>
      </c>
      <c r="E157" s="42"/>
      <c r="F157" s="20"/>
      <c r="G157" s="29"/>
      <c r="H157" s="29">
        <v>3866</v>
      </c>
      <c r="I157" s="29"/>
      <c r="J157" s="29"/>
      <c r="K157" s="29"/>
      <c r="L157" s="423"/>
      <c r="M157" s="43">
        <f t="shared" si="9"/>
        <v>3866</v>
      </c>
    </row>
    <row r="158" spans="1:13" ht="12.75">
      <c r="A158" s="24"/>
      <c r="B158" s="42"/>
      <c r="C158" s="24"/>
      <c r="D158" s="21" t="s">
        <v>415</v>
      </c>
      <c r="E158" s="42"/>
      <c r="F158" s="20"/>
      <c r="G158" s="29"/>
      <c r="H158" s="29"/>
      <c r="I158" s="29"/>
      <c r="J158" s="29">
        <v>4358</v>
      </c>
      <c r="K158" s="29"/>
      <c r="L158" s="423"/>
      <c r="M158" s="43">
        <f t="shared" si="9"/>
        <v>4358</v>
      </c>
    </row>
    <row r="159" spans="1:13" ht="12.75">
      <c r="A159" s="24"/>
      <c r="B159" s="42"/>
      <c r="C159" s="24"/>
      <c r="D159" s="21" t="s">
        <v>712</v>
      </c>
      <c r="E159" s="42"/>
      <c r="F159" s="20"/>
      <c r="G159" s="29"/>
      <c r="H159" s="29"/>
      <c r="I159" s="29"/>
      <c r="J159" s="29">
        <v>950</v>
      </c>
      <c r="K159" s="29"/>
      <c r="L159" s="423"/>
      <c r="M159" s="43">
        <f t="shared" si="9"/>
        <v>950</v>
      </c>
    </row>
    <row r="160" spans="1:13" ht="12.75">
      <c r="A160" s="24"/>
      <c r="B160" s="42"/>
      <c r="C160" s="24"/>
      <c r="D160" s="21" t="s">
        <v>287</v>
      </c>
      <c r="E160" s="42"/>
      <c r="F160" s="20"/>
      <c r="G160" s="29"/>
      <c r="H160" s="29"/>
      <c r="I160" s="29"/>
      <c r="J160" s="29">
        <v>49</v>
      </c>
      <c r="K160" s="29"/>
      <c r="L160" s="423"/>
      <c r="M160" s="43">
        <f t="shared" si="9"/>
        <v>49</v>
      </c>
    </row>
    <row r="161" spans="1:13" ht="12.75">
      <c r="A161" s="24"/>
      <c r="B161" s="42"/>
      <c r="C161" s="24"/>
      <c r="D161" s="18" t="s">
        <v>398</v>
      </c>
      <c r="E161" s="42"/>
      <c r="F161" s="20"/>
      <c r="G161" s="29"/>
      <c r="H161" s="29"/>
      <c r="I161" s="29"/>
      <c r="J161" s="29">
        <v>2070</v>
      </c>
      <c r="K161" s="29"/>
      <c r="L161" s="423"/>
      <c r="M161" s="43">
        <f t="shared" si="9"/>
        <v>2070</v>
      </c>
    </row>
    <row r="162" spans="1:13" ht="12.75">
      <c r="A162" s="56"/>
      <c r="B162" s="78"/>
      <c r="C162" s="56" t="s">
        <v>223</v>
      </c>
      <c r="D162" s="35"/>
      <c r="E162" s="78"/>
      <c r="F162" s="351">
        <f aca="true" t="shared" si="10" ref="F162:M162">SUM(F139:F161)</f>
        <v>0</v>
      </c>
      <c r="G162" s="25">
        <f t="shared" si="10"/>
        <v>0</v>
      </c>
      <c r="H162" s="25">
        <f t="shared" si="10"/>
        <v>3866</v>
      </c>
      <c r="I162" s="25">
        <f t="shared" si="10"/>
        <v>0</v>
      </c>
      <c r="J162" s="25">
        <f t="shared" si="10"/>
        <v>178052</v>
      </c>
      <c r="K162" s="25">
        <f t="shared" si="10"/>
        <v>0</v>
      </c>
      <c r="L162" s="428">
        <f t="shared" si="10"/>
        <v>0</v>
      </c>
      <c r="M162" s="435">
        <f t="shared" si="10"/>
        <v>181918</v>
      </c>
    </row>
    <row r="163" spans="1:13" ht="12.75">
      <c r="A163" s="24"/>
      <c r="B163" s="42"/>
      <c r="C163" s="24"/>
      <c r="D163" s="18"/>
      <c r="E163" s="42"/>
      <c r="F163" s="20"/>
      <c r="G163" s="29"/>
      <c r="H163" s="29"/>
      <c r="I163" s="29"/>
      <c r="J163" s="29"/>
      <c r="K163" s="29"/>
      <c r="L163" s="423"/>
      <c r="M163" s="43"/>
    </row>
    <row r="164" spans="1:13" ht="12.75">
      <c r="A164" s="24" t="s">
        <v>393</v>
      </c>
      <c r="B164" s="42"/>
      <c r="C164" s="24" t="s">
        <v>214</v>
      </c>
      <c r="D164" s="18"/>
      <c r="E164" s="42"/>
      <c r="F164" s="20"/>
      <c r="G164" s="29"/>
      <c r="H164" s="29"/>
      <c r="I164" s="29"/>
      <c r="J164" s="29"/>
      <c r="K164" s="29"/>
      <c r="L164" s="423"/>
      <c r="M164" s="43"/>
    </row>
    <row r="165" spans="1:13" ht="12.75">
      <c r="A165" s="24"/>
      <c r="B165" s="42"/>
      <c r="C165" s="24"/>
      <c r="D165" s="18" t="s">
        <v>224</v>
      </c>
      <c r="E165" s="42"/>
      <c r="F165" s="20"/>
      <c r="G165" s="29"/>
      <c r="H165" s="29"/>
      <c r="I165" s="29"/>
      <c r="J165" s="29"/>
      <c r="K165" s="29"/>
      <c r="L165" s="423"/>
      <c r="M165" s="43">
        <f>SUM(F165:L165)</f>
        <v>0</v>
      </c>
    </row>
    <row r="166" spans="1:13" ht="12.75">
      <c r="A166" s="24"/>
      <c r="B166" s="42"/>
      <c r="C166" s="24"/>
      <c r="D166" s="18" t="s">
        <v>288</v>
      </c>
      <c r="E166" s="42"/>
      <c r="F166" s="20"/>
      <c r="G166" s="29"/>
      <c r="H166" s="29"/>
      <c r="I166" s="29"/>
      <c r="J166" s="29"/>
      <c r="K166" s="29"/>
      <c r="L166" s="423">
        <v>216</v>
      </c>
      <c r="M166" s="43">
        <f>SUM(F166:L166)</f>
        <v>216</v>
      </c>
    </row>
    <row r="167" spans="1:13" ht="12.75">
      <c r="A167" s="56"/>
      <c r="B167" s="78"/>
      <c r="C167" s="56" t="s">
        <v>670</v>
      </c>
      <c r="D167" s="35"/>
      <c r="E167" s="78"/>
      <c r="F167" s="351">
        <f aca="true" t="shared" si="11" ref="F167:M167">SUM(F165:F166)</f>
        <v>0</v>
      </c>
      <c r="G167" s="25">
        <f t="shared" si="11"/>
        <v>0</v>
      </c>
      <c r="H167" s="25">
        <f t="shared" si="11"/>
        <v>0</v>
      </c>
      <c r="I167" s="25">
        <f t="shared" si="11"/>
        <v>0</v>
      </c>
      <c r="J167" s="25">
        <f t="shared" si="11"/>
        <v>0</v>
      </c>
      <c r="K167" s="25">
        <f t="shared" si="11"/>
        <v>0</v>
      </c>
      <c r="L167" s="428">
        <f t="shared" si="11"/>
        <v>216</v>
      </c>
      <c r="M167" s="435">
        <f t="shared" si="11"/>
        <v>216</v>
      </c>
    </row>
    <row r="168" spans="1:13" ht="12.75">
      <c r="A168" s="24"/>
      <c r="B168" s="42"/>
      <c r="C168" s="24"/>
      <c r="D168" s="18"/>
      <c r="E168" s="42"/>
      <c r="F168" s="20"/>
      <c r="G168" s="29"/>
      <c r="H168" s="29"/>
      <c r="I168" s="29"/>
      <c r="J168" s="29"/>
      <c r="K168" s="29"/>
      <c r="L168" s="423"/>
      <c r="M168" s="43"/>
    </row>
    <row r="169" spans="1:13" ht="12.75">
      <c r="A169" s="24" t="s">
        <v>394</v>
      </c>
      <c r="B169" s="42"/>
      <c r="C169" s="24" t="s">
        <v>227</v>
      </c>
      <c r="D169" s="18"/>
      <c r="E169" s="42"/>
      <c r="F169" s="20"/>
      <c r="G169" s="29"/>
      <c r="H169" s="29"/>
      <c r="I169" s="29"/>
      <c r="J169" s="29"/>
      <c r="K169" s="29"/>
      <c r="L169" s="423"/>
      <c r="M169" s="43"/>
    </row>
    <row r="170" spans="1:13" ht="12.75">
      <c r="A170" s="24"/>
      <c r="B170" s="42"/>
      <c r="C170" s="24" t="s">
        <v>289</v>
      </c>
      <c r="D170" s="18"/>
      <c r="E170" s="42"/>
      <c r="F170" s="20"/>
      <c r="G170" s="29"/>
      <c r="H170" s="29"/>
      <c r="I170" s="29"/>
      <c r="J170" s="29"/>
      <c r="K170" s="29"/>
      <c r="L170" s="423"/>
      <c r="M170" s="43"/>
    </row>
    <row r="171" spans="1:13" ht="12.75">
      <c r="A171" s="24"/>
      <c r="B171" s="42"/>
      <c r="C171" s="24"/>
      <c r="D171" s="21" t="s">
        <v>424</v>
      </c>
      <c r="E171" s="42"/>
      <c r="F171" s="20"/>
      <c r="G171" s="29"/>
      <c r="H171" s="29"/>
      <c r="I171" s="29"/>
      <c r="J171" s="29"/>
      <c r="K171" s="29"/>
      <c r="L171" s="423"/>
      <c r="M171" s="43"/>
    </row>
    <row r="172" spans="1:13" ht="12.75">
      <c r="A172" s="24"/>
      <c r="B172" s="42"/>
      <c r="C172" s="24"/>
      <c r="D172" s="18"/>
      <c r="E172" s="42" t="s">
        <v>720</v>
      </c>
      <c r="F172" s="20"/>
      <c r="G172" s="29"/>
      <c r="H172" s="29"/>
      <c r="I172" s="29"/>
      <c r="J172" s="29"/>
      <c r="K172" s="29"/>
      <c r="L172" s="423">
        <v>445692</v>
      </c>
      <c r="M172" s="43">
        <f aca="true" t="shared" si="12" ref="M172:M189">SUM(F172:L172)</f>
        <v>445692</v>
      </c>
    </row>
    <row r="173" spans="1:13" ht="12.75">
      <c r="A173" s="24"/>
      <c r="B173" s="42"/>
      <c r="C173" s="24"/>
      <c r="D173" s="21" t="s">
        <v>705</v>
      </c>
      <c r="E173" s="42"/>
      <c r="F173" s="20"/>
      <c r="G173" s="29"/>
      <c r="H173" s="29"/>
      <c r="I173" s="29"/>
      <c r="J173" s="29"/>
      <c r="K173" s="29"/>
      <c r="L173" s="423"/>
      <c r="M173" s="43"/>
    </row>
    <row r="174" spans="1:13" ht="12.75">
      <c r="A174" s="24"/>
      <c r="B174" s="42"/>
      <c r="C174" s="24"/>
      <c r="D174" s="21"/>
      <c r="E174" s="42" t="s">
        <v>290</v>
      </c>
      <c r="F174" s="20"/>
      <c r="G174" s="29"/>
      <c r="H174" s="29"/>
      <c r="I174" s="29"/>
      <c r="J174" s="29"/>
      <c r="K174" s="29"/>
      <c r="L174" s="423">
        <v>5</v>
      </c>
      <c r="M174" s="43">
        <f t="shared" si="12"/>
        <v>5</v>
      </c>
    </row>
    <row r="175" spans="1:13" ht="13.5" thickBot="1">
      <c r="A175" s="33"/>
      <c r="B175" s="49"/>
      <c r="C175" s="33"/>
      <c r="D175" s="58"/>
      <c r="E175" s="49" t="s">
        <v>291</v>
      </c>
      <c r="F175" s="378"/>
      <c r="G175" s="380"/>
      <c r="H175" s="380">
        <v>12</v>
      </c>
      <c r="I175" s="380"/>
      <c r="J175" s="380"/>
      <c r="K175" s="380"/>
      <c r="L175" s="433"/>
      <c r="M175" s="54">
        <f t="shared" si="12"/>
        <v>12</v>
      </c>
    </row>
    <row r="176" spans="1:13" ht="12.75">
      <c r="A176" s="24"/>
      <c r="B176" s="42"/>
      <c r="C176" s="24"/>
      <c r="D176" s="18"/>
      <c r="E176" s="74" t="s">
        <v>707</v>
      </c>
      <c r="F176" s="20"/>
      <c r="G176" s="29"/>
      <c r="H176" s="29">
        <v>21</v>
      </c>
      <c r="I176" s="29"/>
      <c r="J176" s="29"/>
      <c r="K176" s="29"/>
      <c r="L176" s="423">
        <v>128380</v>
      </c>
      <c r="M176" s="43">
        <f t="shared" si="12"/>
        <v>128401</v>
      </c>
    </row>
    <row r="177" spans="1:13" ht="12.75">
      <c r="A177" s="24"/>
      <c r="B177" s="42"/>
      <c r="C177" s="24"/>
      <c r="D177" s="18"/>
      <c r="E177" s="74" t="s">
        <v>709</v>
      </c>
      <c r="F177" s="20"/>
      <c r="G177" s="29"/>
      <c r="H177" s="29"/>
      <c r="I177" s="29"/>
      <c r="J177" s="29"/>
      <c r="K177" s="29"/>
      <c r="L177" s="423"/>
      <c r="M177" s="43"/>
    </row>
    <row r="178" spans="1:13" ht="12.75">
      <c r="A178" s="24"/>
      <c r="B178" s="42"/>
      <c r="C178" s="24"/>
      <c r="D178" s="18"/>
      <c r="E178" s="74" t="s">
        <v>708</v>
      </c>
      <c r="F178" s="20"/>
      <c r="G178" s="29"/>
      <c r="H178" s="29"/>
      <c r="I178" s="29"/>
      <c r="J178" s="29"/>
      <c r="K178" s="29"/>
      <c r="L178" s="423">
        <v>10855</v>
      </c>
      <c r="M178" s="43">
        <f t="shared" si="12"/>
        <v>10855</v>
      </c>
    </row>
    <row r="179" spans="1:13" ht="12.75">
      <c r="A179" s="24"/>
      <c r="B179" s="42"/>
      <c r="C179" s="24"/>
      <c r="D179" s="18" t="s">
        <v>657</v>
      </c>
      <c r="E179" s="42"/>
      <c r="F179" s="20"/>
      <c r="G179" s="29"/>
      <c r="H179" s="29">
        <v>209</v>
      </c>
      <c r="I179" s="29"/>
      <c r="J179" s="29"/>
      <c r="K179" s="29"/>
      <c r="L179" s="423">
        <v>22491</v>
      </c>
      <c r="M179" s="43">
        <f t="shared" si="12"/>
        <v>22700</v>
      </c>
    </row>
    <row r="180" spans="1:13" ht="12.75">
      <c r="A180" s="24"/>
      <c r="B180" s="42"/>
      <c r="C180" s="24"/>
      <c r="D180" s="21" t="s">
        <v>293</v>
      </c>
      <c r="E180" s="42"/>
      <c r="F180" s="20"/>
      <c r="G180" s="29"/>
      <c r="H180" s="29"/>
      <c r="I180" s="29"/>
      <c r="J180" s="29"/>
      <c r="K180" s="29"/>
      <c r="L180" s="423">
        <v>230</v>
      </c>
      <c r="M180" s="43">
        <f t="shared" si="12"/>
        <v>230</v>
      </c>
    </row>
    <row r="181" spans="1:13" ht="12.75">
      <c r="A181" s="24"/>
      <c r="B181" s="42"/>
      <c r="C181" s="24"/>
      <c r="D181" s="18" t="s">
        <v>294</v>
      </c>
      <c r="E181" s="42"/>
      <c r="F181" s="20"/>
      <c r="G181" s="29"/>
      <c r="H181" s="29">
        <v>150</v>
      </c>
      <c r="I181" s="29"/>
      <c r="J181" s="29"/>
      <c r="K181" s="29"/>
      <c r="L181" s="423"/>
      <c r="M181" s="43">
        <f t="shared" si="12"/>
        <v>150</v>
      </c>
    </row>
    <row r="182" spans="1:13" ht="12.75">
      <c r="A182" s="24"/>
      <c r="B182" s="42"/>
      <c r="C182" s="24" t="s">
        <v>595</v>
      </c>
      <c r="D182" s="18"/>
      <c r="E182" s="42"/>
      <c r="F182" s="20"/>
      <c r="G182" s="29"/>
      <c r="H182" s="29"/>
      <c r="I182" s="29"/>
      <c r="J182" s="29"/>
      <c r="K182" s="29"/>
      <c r="L182" s="423"/>
      <c r="M182" s="43"/>
    </row>
    <row r="183" spans="1:13" ht="12.75">
      <c r="A183" s="24"/>
      <c r="B183" s="42"/>
      <c r="C183" s="24"/>
      <c r="D183" s="18" t="s">
        <v>295</v>
      </c>
      <c r="E183" s="42"/>
      <c r="F183" s="20"/>
      <c r="G183" s="29"/>
      <c r="H183" s="29">
        <v>6</v>
      </c>
      <c r="I183" s="29"/>
      <c r="J183" s="29"/>
      <c r="K183" s="29"/>
      <c r="L183" s="423"/>
      <c r="M183" s="43">
        <f t="shared" si="12"/>
        <v>6</v>
      </c>
    </row>
    <row r="184" spans="1:13" ht="12.75">
      <c r="A184" s="24"/>
      <c r="B184" s="42"/>
      <c r="C184" s="24"/>
      <c r="D184" s="18" t="s">
        <v>724</v>
      </c>
      <c r="E184" s="42"/>
      <c r="F184" s="20"/>
      <c r="G184" s="29"/>
      <c r="H184" s="29">
        <v>180</v>
      </c>
      <c r="I184" s="29"/>
      <c r="J184" s="29"/>
      <c r="K184" s="29"/>
      <c r="L184" s="423"/>
      <c r="M184" s="43">
        <f t="shared" si="12"/>
        <v>180</v>
      </c>
    </row>
    <row r="185" spans="1:13" ht="12.75">
      <c r="A185" s="24"/>
      <c r="B185" s="42"/>
      <c r="C185" s="24"/>
      <c r="D185" s="18" t="s">
        <v>296</v>
      </c>
      <c r="E185" s="42"/>
      <c r="F185" s="20"/>
      <c r="G185" s="29"/>
      <c r="H185" s="29"/>
      <c r="I185" s="29"/>
      <c r="J185" s="29"/>
      <c r="K185" s="29"/>
      <c r="L185" s="423">
        <v>90</v>
      </c>
      <c r="M185" s="43">
        <f t="shared" si="12"/>
        <v>90</v>
      </c>
    </row>
    <row r="186" spans="1:13" ht="12.75">
      <c r="A186" s="24"/>
      <c r="B186" s="42"/>
      <c r="C186" s="24" t="s">
        <v>300</v>
      </c>
      <c r="D186" s="18"/>
      <c r="E186" s="42"/>
      <c r="F186" s="20"/>
      <c r="G186" s="29"/>
      <c r="H186" s="29"/>
      <c r="I186" s="29"/>
      <c r="J186" s="29"/>
      <c r="K186" s="29"/>
      <c r="L186" s="423"/>
      <c r="M186" s="43"/>
    </row>
    <row r="187" spans="1:13" ht="12.75">
      <c r="A187" s="24"/>
      <c r="B187" s="42"/>
      <c r="C187" s="24"/>
      <c r="D187" s="18" t="s">
        <v>301</v>
      </c>
      <c r="E187" s="42"/>
      <c r="F187" s="20"/>
      <c r="G187" s="29"/>
      <c r="H187" s="29"/>
      <c r="I187" s="29"/>
      <c r="J187" s="29"/>
      <c r="K187" s="29"/>
      <c r="L187" s="423">
        <v>288</v>
      </c>
      <c r="M187" s="43">
        <f t="shared" si="12"/>
        <v>288</v>
      </c>
    </row>
    <row r="188" spans="1:13" ht="12.75">
      <c r="A188" s="24"/>
      <c r="B188" s="42"/>
      <c r="C188" s="24"/>
      <c r="D188" s="18" t="s">
        <v>302</v>
      </c>
      <c r="E188" s="42"/>
      <c r="F188" s="20"/>
      <c r="G188" s="29"/>
      <c r="H188" s="29"/>
      <c r="I188" s="29"/>
      <c r="J188" s="29"/>
      <c r="K188" s="29"/>
      <c r="L188" s="423">
        <v>24000</v>
      </c>
      <c r="M188" s="43">
        <f t="shared" si="12"/>
        <v>24000</v>
      </c>
    </row>
    <row r="189" spans="1:13" ht="12.75">
      <c r="A189" s="24"/>
      <c r="B189" s="42"/>
      <c r="C189" s="24"/>
      <c r="D189" s="18" t="s">
        <v>303</v>
      </c>
      <c r="E189" s="42"/>
      <c r="F189" s="20"/>
      <c r="G189" s="29"/>
      <c r="H189" s="29"/>
      <c r="I189" s="29"/>
      <c r="J189" s="29"/>
      <c r="K189" s="29"/>
      <c r="L189" s="423">
        <v>1440</v>
      </c>
      <c r="M189" s="43">
        <f t="shared" si="12"/>
        <v>1440</v>
      </c>
    </row>
    <row r="190" spans="1:13" ht="12.75">
      <c r="A190" s="56"/>
      <c r="B190" s="78"/>
      <c r="C190" s="56" t="s">
        <v>304</v>
      </c>
      <c r="D190" s="35"/>
      <c r="E190" s="78"/>
      <c r="F190" s="428">
        <f aca="true" t="shared" si="13" ref="F190:M190">SUM(F172:F189)</f>
        <v>0</v>
      </c>
      <c r="G190" s="25">
        <f t="shared" si="13"/>
        <v>0</v>
      </c>
      <c r="H190" s="25">
        <f t="shared" si="13"/>
        <v>578</v>
      </c>
      <c r="I190" s="25">
        <f t="shared" si="13"/>
        <v>0</v>
      </c>
      <c r="J190" s="25">
        <f t="shared" si="13"/>
        <v>0</v>
      </c>
      <c r="K190" s="25">
        <f t="shared" si="13"/>
        <v>0</v>
      </c>
      <c r="L190" s="428">
        <f t="shared" si="13"/>
        <v>633471</v>
      </c>
      <c r="M190" s="435">
        <f t="shared" si="13"/>
        <v>634049</v>
      </c>
    </row>
    <row r="191" spans="1:13" ht="12.75">
      <c r="A191" s="24"/>
      <c r="B191" s="42"/>
      <c r="C191" s="24" t="s">
        <v>305</v>
      </c>
      <c r="D191" s="18"/>
      <c r="E191" s="42"/>
      <c r="F191" s="20"/>
      <c r="G191" s="29"/>
      <c r="H191" s="29"/>
      <c r="I191" s="29"/>
      <c r="J191" s="29"/>
      <c r="K191" s="29"/>
      <c r="L191" s="423"/>
      <c r="M191" s="43"/>
    </row>
    <row r="192" spans="1:13" ht="12.75">
      <c r="A192" s="24"/>
      <c r="B192" s="42"/>
      <c r="C192" s="24"/>
      <c r="D192" s="18" t="s">
        <v>419</v>
      </c>
      <c r="E192" s="42"/>
      <c r="F192" s="20"/>
      <c r="G192" s="29"/>
      <c r="H192" s="29"/>
      <c r="I192" s="29"/>
      <c r="J192" s="29"/>
      <c r="K192" s="29"/>
      <c r="L192" s="423"/>
      <c r="M192" s="43"/>
    </row>
    <row r="193" spans="1:13" ht="12.75">
      <c r="A193" s="24"/>
      <c r="B193" s="42"/>
      <c r="C193" s="24"/>
      <c r="D193" s="18"/>
      <c r="E193" s="42" t="s">
        <v>702</v>
      </c>
      <c r="F193" s="20"/>
      <c r="G193" s="29"/>
      <c r="H193" s="29"/>
      <c r="I193" s="29"/>
      <c r="J193" s="29"/>
      <c r="K193" s="29"/>
      <c r="L193" s="423">
        <v>19998</v>
      </c>
      <c r="M193" s="43">
        <f aca="true" t="shared" si="14" ref="M193:M221">SUM(F193:L193)</f>
        <v>19998</v>
      </c>
    </row>
    <row r="194" spans="1:13" ht="12.75">
      <c r="A194" s="24"/>
      <c r="B194" s="42"/>
      <c r="C194" s="24"/>
      <c r="D194" s="18"/>
      <c r="E194" s="42" t="s">
        <v>306</v>
      </c>
      <c r="F194" s="20"/>
      <c r="G194" s="29"/>
      <c r="H194" s="29"/>
      <c r="I194" s="29"/>
      <c r="J194" s="29"/>
      <c r="K194" s="29"/>
      <c r="L194" s="423">
        <v>20346</v>
      </c>
      <c r="M194" s="43">
        <f t="shared" si="14"/>
        <v>20346</v>
      </c>
    </row>
    <row r="195" spans="1:13" ht="12.75">
      <c r="A195" s="24"/>
      <c r="B195" s="42"/>
      <c r="C195" s="24"/>
      <c r="D195" s="18"/>
      <c r="E195" s="42" t="s">
        <v>307</v>
      </c>
      <c r="F195" s="20"/>
      <c r="G195" s="29"/>
      <c r="H195" s="29">
        <v>250</v>
      </c>
      <c r="I195" s="29"/>
      <c r="J195" s="29"/>
      <c r="K195" s="29"/>
      <c r="L195" s="423"/>
      <c r="M195" s="43">
        <f t="shared" si="14"/>
        <v>250</v>
      </c>
    </row>
    <row r="196" spans="1:13" ht="12.75">
      <c r="A196" s="24"/>
      <c r="B196" s="42"/>
      <c r="C196" s="24"/>
      <c r="D196" s="18"/>
      <c r="E196" s="42" t="s">
        <v>308</v>
      </c>
      <c r="F196" s="20"/>
      <c r="G196" s="29"/>
      <c r="H196" s="29">
        <v>119</v>
      </c>
      <c r="I196" s="29"/>
      <c r="J196" s="29"/>
      <c r="K196" s="29"/>
      <c r="L196" s="423"/>
      <c r="M196" s="43">
        <f t="shared" si="14"/>
        <v>119</v>
      </c>
    </row>
    <row r="197" spans="1:13" ht="12.75">
      <c r="A197" s="24"/>
      <c r="B197" s="42"/>
      <c r="C197" s="24"/>
      <c r="D197" s="18"/>
      <c r="E197" s="42" t="s">
        <v>309</v>
      </c>
      <c r="F197" s="20"/>
      <c r="G197" s="29"/>
      <c r="H197" s="29">
        <v>14</v>
      </c>
      <c r="I197" s="29"/>
      <c r="J197" s="29"/>
      <c r="K197" s="29"/>
      <c r="L197" s="423">
        <v>800</v>
      </c>
      <c r="M197" s="43">
        <f t="shared" si="14"/>
        <v>814</v>
      </c>
    </row>
    <row r="198" spans="1:13" ht="12.75">
      <c r="A198" s="24"/>
      <c r="B198" s="42"/>
      <c r="C198" s="24"/>
      <c r="D198" s="18"/>
      <c r="E198" s="42" t="s">
        <v>310</v>
      </c>
      <c r="F198" s="20"/>
      <c r="G198" s="29"/>
      <c r="H198" s="29">
        <v>54</v>
      </c>
      <c r="I198" s="29"/>
      <c r="J198" s="29"/>
      <c r="K198" s="29"/>
      <c r="L198" s="423"/>
      <c r="M198" s="43">
        <f t="shared" si="14"/>
        <v>54</v>
      </c>
    </row>
    <row r="199" spans="1:13" ht="12.75">
      <c r="A199" s="24"/>
      <c r="B199" s="42"/>
      <c r="C199" s="24"/>
      <c r="D199" s="21" t="s">
        <v>420</v>
      </c>
      <c r="E199" s="42"/>
      <c r="F199" s="20"/>
      <c r="G199" s="29"/>
      <c r="H199" s="29"/>
      <c r="I199" s="29"/>
      <c r="J199" s="29"/>
      <c r="K199" s="29"/>
      <c r="L199" s="423"/>
      <c r="M199" s="43"/>
    </row>
    <row r="200" spans="1:13" ht="12.75">
      <c r="A200" s="24"/>
      <c r="B200" s="42"/>
      <c r="C200" s="24"/>
      <c r="D200" s="21"/>
      <c r="E200" s="42" t="s">
        <v>311</v>
      </c>
      <c r="F200" s="20"/>
      <c r="G200" s="29"/>
      <c r="H200" s="29"/>
      <c r="I200" s="29"/>
      <c r="J200" s="29"/>
      <c r="K200" s="29"/>
      <c r="L200" s="423">
        <v>3</v>
      </c>
      <c r="M200" s="43">
        <f t="shared" si="14"/>
        <v>3</v>
      </c>
    </row>
    <row r="201" spans="1:13" ht="12.75">
      <c r="A201" s="24"/>
      <c r="B201" s="42"/>
      <c r="C201" s="24"/>
      <c r="D201" s="21"/>
      <c r="E201" s="42" t="s">
        <v>717</v>
      </c>
      <c r="F201" s="20"/>
      <c r="G201" s="29"/>
      <c r="H201" s="29"/>
      <c r="I201" s="29"/>
      <c r="J201" s="29"/>
      <c r="K201" s="29"/>
      <c r="L201" s="423">
        <v>5846</v>
      </c>
      <c r="M201" s="43">
        <f t="shared" si="14"/>
        <v>5846</v>
      </c>
    </row>
    <row r="202" spans="1:13" ht="12.75">
      <c r="A202" s="24"/>
      <c r="B202" s="42"/>
      <c r="C202" s="24"/>
      <c r="D202" s="21"/>
      <c r="E202" s="42" t="s">
        <v>706</v>
      </c>
      <c r="F202" s="20"/>
      <c r="G202" s="29"/>
      <c r="H202" s="29"/>
      <c r="I202" s="29"/>
      <c r="J202" s="29"/>
      <c r="K202" s="29"/>
      <c r="L202" s="423">
        <v>5647</v>
      </c>
      <c r="M202" s="43">
        <f t="shared" si="14"/>
        <v>5647</v>
      </c>
    </row>
    <row r="203" spans="1:13" ht="12.75">
      <c r="A203" s="24"/>
      <c r="B203" s="42"/>
      <c r="C203" s="24"/>
      <c r="D203" s="21"/>
      <c r="E203" s="42" t="s">
        <v>710</v>
      </c>
      <c r="F203" s="20"/>
      <c r="G203" s="29"/>
      <c r="H203" s="29"/>
      <c r="I203" s="29"/>
      <c r="J203" s="29"/>
      <c r="K203" s="29"/>
      <c r="L203" s="423">
        <v>863</v>
      </c>
      <c r="M203" s="43">
        <f t="shared" si="14"/>
        <v>863</v>
      </c>
    </row>
    <row r="204" spans="1:13" ht="12.75">
      <c r="A204" s="24"/>
      <c r="B204" s="42"/>
      <c r="C204" s="24"/>
      <c r="D204" s="21"/>
      <c r="E204" s="42" t="s">
        <v>312</v>
      </c>
      <c r="F204" s="20"/>
      <c r="G204" s="29"/>
      <c r="H204" s="29">
        <v>74</v>
      </c>
      <c r="I204" s="29"/>
      <c r="J204" s="29"/>
      <c r="K204" s="29"/>
      <c r="L204" s="423">
        <v>9808</v>
      </c>
      <c r="M204" s="43">
        <f t="shared" si="14"/>
        <v>9882</v>
      </c>
    </row>
    <row r="205" spans="1:13" ht="12.75">
      <c r="A205" s="24"/>
      <c r="B205" s="42"/>
      <c r="C205" s="24"/>
      <c r="D205" s="21"/>
      <c r="E205" s="42" t="s">
        <v>313</v>
      </c>
      <c r="F205" s="20"/>
      <c r="G205" s="29"/>
      <c r="H205" s="29">
        <v>28</v>
      </c>
      <c r="I205" s="29"/>
      <c r="J205" s="29"/>
      <c r="K205" s="29"/>
      <c r="L205" s="423">
        <v>4000</v>
      </c>
      <c r="M205" s="43">
        <f t="shared" si="14"/>
        <v>4028</v>
      </c>
    </row>
    <row r="206" spans="1:13" ht="12.75">
      <c r="A206" s="24"/>
      <c r="B206" s="42"/>
      <c r="C206" s="24"/>
      <c r="D206" s="21"/>
      <c r="E206" s="42" t="s">
        <v>314</v>
      </c>
      <c r="F206" s="20"/>
      <c r="G206" s="29"/>
      <c r="H206" s="29">
        <v>14</v>
      </c>
      <c r="I206" s="29"/>
      <c r="J206" s="29"/>
      <c r="K206" s="29"/>
      <c r="L206" s="423">
        <v>1000</v>
      </c>
      <c r="M206" s="43">
        <f t="shared" si="14"/>
        <v>1014</v>
      </c>
    </row>
    <row r="207" spans="1:13" ht="12.75">
      <c r="A207" s="24"/>
      <c r="B207" s="42"/>
      <c r="C207" s="24"/>
      <c r="D207" s="21"/>
      <c r="E207" s="42" t="s">
        <v>315</v>
      </c>
      <c r="F207" s="20"/>
      <c r="G207" s="29"/>
      <c r="H207" s="29">
        <v>35</v>
      </c>
      <c r="I207" s="29"/>
      <c r="J207" s="29"/>
      <c r="K207" s="29"/>
      <c r="L207" s="423">
        <v>636</v>
      </c>
      <c r="M207" s="43">
        <f t="shared" si="14"/>
        <v>671</v>
      </c>
    </row>
    <row r="208" spans="1:13" ht="12.75">
      <c r="A208" s="24"/>
      <c r="B208" s="42"/>
      <c r="C208" s="24"/>
      <c r="D208" s="21"/>
      <c r="E208" s="42" t="s">
        <v>316</v>
      </c>
      <c r="F208" s="20"/>
      <c r="G208" s="29"/>
      <c r="H208" s="29">
        <v>83</v>
      </c>
      <c r="I208" s="29"/>
      <c r="J208" s="29"/>
      <c r="K208" s="29"/>
      <c r="L208" s="423">
        <v>5591</v>
      </c>
      <c r="M208" s="43">
        <f t="shared" si="14"/>
        <v>5674</v>
      </c>
    </row>
    <row r="209" spans="1:13" ht="13.5" thickBot="1">
      <c r="A209" s="33"/>
      <c r="B209" s="49"/>
      <c r="C209" s="33"/>
      <c r="D209" s="58"/>
      <c r="E209" s="49" t="s">
        <v>317</v>
      </c>
      <c r="F209" s="378"/>
      <c r="G209" s="380"/>
      <c r="H209" s="380">
        <v>131</v>
      </c>
      <c r="I209" s="380"/>
      <c r="J209" s="380"/>
      <c r="K209" s="380"/>
      <c r="L209" s="433"/>
      <c r="M209" s="54">
        <f t="shared" si="14"/>
        <v>131</v>
      </c>
    </row>
    <row r="210" spans="1:13" ht="12.75">
      <c r="A210" s="24"/>
      <c r="B210" s="42"/>
      <c r="C210" s="24"/>
      <c r="D210" s="21" t="s">
        <v>705</v>
      </c>
      <c r="E210" s="42"/>
      <c r="F210" s="20"/>
      <c r="G210" s="29"/>
      <c r="H210" s="29"/>
      <c r="I210" s="29"/>
      <c r="J210" s="29"/>
      <c r="K210" s="29"/>
      <c r="L210" s="423"/>
      <c r="M210" s="43"/>
    </row>
    <row r="211" spans="1:13" ht="12.75">
      <c r="A211" s="24"/>
      <c r="B211" s="42"/>
      <c r="C211" s="24"/>
      <c r="D211" s="18"/>
      <c r="E211" s="42" t="s">
        <v>593</v>
      </c>
      <c r="F211" s="20"/>
      <c r="G211" s="29"/>
      <c r="H211" s="29"/>
      <c r="I211" s="29"/>
      <c r="J211" s="29"/>
      <c r="K211" s="29"/>
      <c r="L211" s="423">
        <v>10080</v>
      </c>
      <c r="M211" s="43">
        <f t="shared" si="14"/>
        <v>10080</v>
      </c>
    </row>
    <row r="212" spans="1:13" ht="12.75">
      <c r="A212" s="24"/>
      <c r="B212" s="42"/>
      <c r="C212" s="24"/>
      <c r="D212" s="18"/>
      <c r="E212" s="42" t="s">
        <v>594</v>
      </c>
      <c r="F212" s="20"/>
      <c r="G212" s="29"/>
      <c r="H212" s="29"/>
      <c r="I212" s="29"/>
      <c r="J212" s="29"/>
      <c r="K212" s="29"/>
      <c r="L212" s="423"/>
      <c r="M212" s="43"/>
    </row>
    <row r="213" spans="1:13" ht="12.75">
      <c r="A213" s="24"/>
      <c r="B213" s="42"/>
      <c r="C213" s="24"/>
      <c r="D213" s="18"/>
      <c r="E213" s="42" t="s">
        <v>596</v>
      </c>
      <c r="F213" s="20"/>
      <c r="G213" s="29"/>
      <c r="H213" s="29"/>
      <c r="I213" s="29"/>
      <c r="J213" s="29"/>
      <c r="K213" s="29"/>
      <c r="L213" s="423">
        <v>3523</v>
      </c>
      <c r="M213" s="43">
        <f t="shared" si="14"/>
        <v>3523</v>
      </c>
    </row>
    <row r="214" spans="1:13" ht="12.75">
      <c r="A214" s="24"/>
      <c r="B214" s="42"/>
      <c r="C214" s="24"/>
      <c r="D214" s="18" t="s">
        <v>318</v>
      </c>
      <c r="E214" s="42"/>
      <c r="F214" s="20"/>
      <c r="G214" s="29"/>
      <c r="H214" s="29"/>
      <c r="I214" s="29"/>
      <c r="J214" s="29"/>
      <c r="K214" s="29"/>
      <c r="L214" s="423"/>
      <c r="M214" s="43"/>
    </row>
    <row r="215" spans="1:13" ht="12.75">
      <c r="A215" s="24"/>
      <c r="B215" s="42"/>
      <c r="C215" s="24"/>
      <c r="D215" s="18"/>
      <c r="E215" s="17" t="s">
        <v>319</v>
      </c>
      <c r="F215" s="20"/>
      <c r="G215" s="29"/>
      <c r="H215" s="29">
        <v>49</v>
      </c>
      <c r="I215" s="29"/>
      <c r="J215" s="29"/>
      <c r="K215" s="29"/>
      <c r="L215" s="423"/>
      <c r="M215" s="43">
        <f t="shared" si="14"/>
        <v>49</v>
      </c>
    </row>
    <row r="216" spans="1:13" ht="12.75">
      <c r="A216" s="24"/>
      <c r="B216" s="42"/>
      <c r="C216" s="24"/>
      <c r="D216" s="21" t="s">
        <v>424</v>
      </c>
      <c r="E216" s="42"/>
      <c r="F216" s="20"/>
      <c r="G216" s="29"/>
      <c r="H216" s="29"/>
      <c r="I216" s="29"/>
      <c r="J216" s="29"/>
      <c r="K216" s="29"/>
      <c r="L216" s="423"/>
      <c r="M216" s="43"/>
    </row>
    <row r="217" spans="1:13" ht="12.75">
      <c r="A217" s="24"/>
      <c r="B217" s="42"/>
      <c r="C217" s="24"/>
      <c r="D217" s="18"/>
      <c r="E217" s="42" t="s">
        <v>428</v>
      </c>
      <c r="F217" s="20"/>
      <c r="G217" s="29"/>
      <c r="H217" s="29"/>
      <c r="I217" s="29"/>
      <c r="J217" s="29"/>
      <c r="K217" s="29"/>
      <c r="L217" s="423">
        <v>25594</v>
      </c>
      <c r="M217" s="43">
        <f t="shared" si="14"/>
        <v>25594</v>
      </c>
    </row>
    <row r="218" spans="1:13" ht="12.75">
      <c r="A218" s="24"/>
      <c r="B218" s="42"/>
      <c r="C218" s="24"/>
      <c r="D218" s="18" t="s">
        <v>322</v>
      </c>
      <c r="E218" s="42"/>
      <c r="F218" s="20"/>
      <c r="G218" s="29"/>
      <c r="H218" s="29">
        <v>30</v>
      </c>
      <c r="I218" s="29"/>
      <c r="J218" s="29"/>
      <c r="K218" s="29"/>
      <c r="L218" s="423">
        <v>424</v>
      </c>
      <c r="M218" s="43">
        <f t="shared" si="14"/>
        <v>454</v>
      </c>
    </row>
    <row r="219" spans="1:13" ht="12.75">
      <c r="A219" s="24"/>
      <c r="B219" s="42"/>
      <c r="C219" s="24"/>
      <c r="D219" s="21" t="s">
        <v>323</v>
      </c>
      <c r="E219" s="42"/>
      <c r="F219" s="20"/>
      <c r="G219" s="29"/>
      <c r="H219" s="29">
        <v>716</v>
      </c>
      <c r="I219" s="29">
        <v>740</v>
      </c>
      <c r="J219" s="29"/>
      <c r="K219" s="29"/>
      <c r="L219" s="423"/>
      <c r="M219" s="43">
        <f t="shared" si="14"/>
        <v>1456</v>
      </c>
    </row>
    <row r="220" spans="1:13" ht="12.75">
      <c r="A220" s="24"/>
      <c r="B220" s="42"/>
      <c r="C220" s="24" t="s">
        <v>595</v>
      </c>
      <c r="D220" s="18"/>
      <c r="E220" s="44"/>
      <c r="F220" s="20"/>
      <c r="G220" s="29"/>
      <c r="H220" s="29"/>
      <c r="I220" s="29"/>
      <c r="J220" s="29"/>
      <c r="K220" s="29"/>
      <c r="L220" s="423"/>
      <c r="M220" s="43"/>
    </row>
    <row r="221" spans="1:13" ht="12.75">
      <c r="A221" s="24"/>
      <c r="B221" s="42"/>
      <c r="C221" s="24"/>
      <c r="D221" s="18" t="s">
        <v>803</v>
      </c>
      <c r="E221" s="42"/>
      <c r="F221" s="20"/>
      <c r="G221" s="29"/>
      <c r="H221" s="29">
        <v>180</v>
      </c>
      <c r="I221" s="29"/>
      <c r="J221" s="29"/>
      <c r="K221" s="29"/>
      <c r="L221" s="423"/>
      <c r="M221" s="43">
        <f t="shared" si="14"/>
        <v>180</v>
      </c>
    </row>
    <row r="222" spans="1:13" ht="13.5" thickBot="1">
      <c r="A222" s="390"/>
      <c r="B222" s="392"/>
      <c r="C222" s="394" t="s">
        <v>325</v>
      </c>
      <c r="D222" s="71"/>
      <c r="E222" s="396"/>
      <c r="F222" s="429">
        <f aca="true" t="shared" si="15" ref="F222:M222">SUM(F192:F221)</f>
        <v>0</v>
      </c>
      <c r="G222" s="406">
        <f t="shared" si="15"/>
        <v>0</v>
      </c>
      <c r="H222" s="406">
        <f t="shared" si="15"/>
        <v>1777</v>
      </c>
      <c r="I222" s="406">
        <f t="shared" si="15"/>
        <v>740</v>
      </c>
      <c r="J222" s="406">
        <f t="shared" si="15"/>
        <v>0</v>
      </c>
      <c r="K222" s="406">
        <f t="shared" si="15"/>
        <v>0</v>
      </c>
      <c r="L222" s="429">
        <f t="shared" si="15"/>
        <v>114159</v>
      </c>
      <c r="M222" s="436">
        <f t="shared" si="15"/>
        <v>116676</v>
      </c>
    </row>
    <row r="223" spans="1:13" ht="12.75">
      <c r="A223" s="24"/>
      <c r="B223" s="42"/>
      <c r="C223" s="22"/>
      <c r="D223" s="23"/>
      <c r="E223" s="349"/>
      <c r="F223" s="60"/>
      <c r="G223" s="55"/>
      <c r="H223" s="55"/>
      <c r="I223" s="55"/>
      <c r="J223" s="55"/>
      <c r="K223" s="55"/>
      <c r="L223" s="432"/>
      <c r="M223" s="61"/>
    </row>
    <row r="224" spans="1:13" ht="12.75">
      <c r="A224" s="41"/>
      <c r="B224" s="490"/>
      <c r="C224" s="397" t="s">
        <v>486</v>
      </c>
      <c r="D224" s="38"/>
      <c r="E224" s="345"/>
      <c r="F224" s="408">
        <f aca="true" t="shared" si="16" ref="F224:M224">F71+F87+F95+F131+F162+F167+F222+F90+F190+F136</f>
        <v>1754415</v>
      </c>
      <c r="G224" s="430">
        <f t="shared" si="16"/>
        <v>549850</v>
      </c>
      <c r="H224" s="430">
        <f t="shared" si="16"/>
        <v>960115</v>
      </c>
      <c r="I224" s="430">
        <f t="shared" si="16"/>
        <v>356930</v>
      </c>
      <c r="J224" s="430">
        <f t="shared" si="16"/>
        <v>206781</v>
      </c>
      <c r="K224" s="430">
        <f t="shared" si="16"/>
        <v>0</v>
      </c>
      <c r="L224" s="408">
        <f t="shared" si="16"/>
        <v>874347</v>
      </c>
      <c r="M224" s="84">
        <f t="shared" si="16"/>
        <v>4702438</v>
      </c>
    </row>
    <row r="225" spans="1:13" ht="13.5" thickBot="1">
      <c r="A225" s="33"/>
      <c r="B225" s="49"/>
      <c r="C225" s="72"/>
      <c r="D225" s="34"/>
      <c r="E225" s="398"/>
      <c r="F225" s="378"/>
      <c r="G225" s="380"/>
      <c r="H225" s="380"/>
      <c r="I225" s="380"/>
      <c r="J225" s="380"/>
      <c r="K225" s="380"/>
      <c r="L225" s="433"/>
      <c r="M225" s="54"/>
    </row>
    <row r="226" spans="3:13" ht="12.75">
      <c r="C226" s="21"/>
      <c r="D226" s="18"/>
      <c r="E226" s="19"/>
      <c r="F226" s="20"/>
      <c r="G226" s="20"/>
      <c r="H226" s="20"/>
      <c r="I226" s="20"/>
      <c r="J226" s="20"/>
      <c r="K226" s="20"/>
      <c r="L226" s="20"/>
      <c r="M226" s="20"/>
    </row>
    <row r="227" spans="3:13" ht="12.75">
      <c r="C227" s="21"/>
      <c r="D227" s="18"/>
      <c r="E227" s="19"/>
      <c r="F227" s="20"/>
      <c r="G227" s="20"/>
      <c r="H227" s="20"/>
      <c r="I227" s="20"/>
      <c r="J227" s="20"/>
      <c r="K227" s="20"/>
      <c r="L227" s="20"/>
      <c r="M227" s="20"/>
    </row>
    <row r="228" spans="3:13" ht="12.75">
      <c r="C228" s="21"/>
      <c r="D228" s="18"/>
      <c r="E228" s="19"/>
      <c r="F228" s="20"/>
      <c r="G228" s="20"/>
      <c r="H228" s="20"/>
      <c r="I228" s="20"/>
      <c r="J228" s="20"/>
      <c r="K228" s="20"/>
      <c r="L228" s="20"/>
      <c r="M228" s="20"/>
    </row>
    <row r="229" spans="3:13" ht="12.75">
      <c r="C229" s="21"/>
      <c r="D229" s="18"/>
      <c r="E229" s="19"/>
      <c r="F229" s="20"/>
      <c r="G229" s="20"/>
      <c r="H229" s="20"/>
      <c r="I229" s="20"/>
      <c r="J229" s="20"/>
      <c r="K229" s="20"/>
      <c r="L229" s="20"/>
      <c r="M229" s="20"/>
    </row>
    <row r="230" spans="3:13" ht="12.75">
      <c r="C230" s="21"/>
      <c r="D230" s="18"/>
      <c r="E230" s="19"/>
      <c r="F230" s="20"/>
      <c r="G230" s="20"/>
      <c r="H230" s="20"/>
      <c r="I230" s="20"/>
      <c r="J230" s="20"/>
      <c r="K230" s="20"/>
      <c r="L230" s="20"/>
      <c r="M230" s="20"/>
    </row>
    <row r="231" spans="3:13" ht="12.75">
      <c r="C231" s="21"/>
      <c r="D231" s="18"/>
      <c r="E231" s="19"/>
      <c r="F231" s="20"/>
      <c r="G231" s="20"/>
      <c r="H231" s="20"/>
      <c r="I231" s="20"/>
      <c r="J231" s="20"/>
      <c r="K231" s="20"/>
      <c r="L231" s="20"/>
      <c r="M231" s="20"/>
    </row>
    <row r="232" spans="3:13" ht="12.75">
      <c r="C232" s="21"/>
      <c r="D232" s="18"/>
      <c r="E232" s="19"/>
      <c r="F232" s="20"/>
      <c r="G232" s="20"/>
      <c r="H232" s="20"/>
      <c r="I232" s="20"/>
      <c r="J232" s="20"/>
      <c r="K232" s="20"/>
      <c r="L232" s="20"/>
      <c r="M232" s="20"/>
    </row>
    <row r="233" spans="3:13" ht="12.75">
      <c r="C233" s="21"/>
      <c r="D233" s="18"/>
      <c r="E233" s="19"/>
      <c r="F233" s="20"/>
      <c r="G233" s="20"/>
      <c r="H233" s="20"/>
      <c r="I233" s="20"/>
      <c r="J233" s="20"/>
      <c r="K233" s="20"/>
      <c r="L233" s="20"/>
      <c r="M233" s="20"/>
    </row>
    <row r="234" spans="3:13" ht="12.75">
      <c r="C234" s="21"/>
      <c r="D234" s="18"/>
      <c r="E234" s="19"/>
      <c r="F234" s="20"/>
      <c r="G234" s="20"/>
      <c r="H234" s="20"/>
      <c r="I234" s="20"/>
      <c r="J234" s="20"/>
      <c r="K234" s="20"/>
      <c r="L234" s="20"/>
      <c r="M234" s="20"/>
    </row>
    <row r="235" spans="3:13" ht="12.75">
      <c r="C235" s="21"/>
      <c r="D235" s="18"/>
      <c r="E235" s="19"/>
      <c r="F235" s="20"/>
      <c r="G235" s="20"/>
      <c r="H235" s="20"/>
      <c r="I235" s="20"/>
      <c r="J235" s="20"/>
      <c r="K235" s="20"/>
      <c r="L235" s="20"/>
      <c r="M235" s="20"/>
    </row>
    <row r="236" spans="3:13" ht="12.75">
      <c r="C236" s="21"/>
      <c r="D236" s="18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3:13" ht="12.75">
      <c r="C237" s="21"/>
      <c r="D237" s="18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3:13" ht="12.75">
      <c r="C238" s="21"/>
      <c r="D238" s="18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3:13" ht="12.75">
      <c r="C239" s="21"/>
      <c r="D239" s="18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3:13" ht="12.75">
      <c r="C240" s="21"/>
      <c r="D240" s="18"/>
      <c r="E240" s="18"/>
      <c r="F240" s="19"/>
      <c r="G240" s="19"/>
      <c r="H240" s="19"/>
      <c r="I240" s="19"/>
      <c r="J240" s="19"/>
      <c r="K240" s="19"/>
      <c r="L240" s="19"/>
      <c r="M240" s="19"/>
    </row>
    <row r="241" spans="3:13" ht="12.75">
      <c r="C241" s="21"/>
      <c r="D241" s="18"/>
      <c r="E241" s="18"/>
      <c r="F241" s="20"/>
      <c r="G241" s="20"/>
      <c r="H241" s="20"/>
      <c r="I241" s="20"/>
      <c r="J241" s="20"/>
      <c r="K241" s="20"/>
      <c r="L241" s="20"/>
      <c r="M241" s="19"/>
    </row>
    <row r="242" spans="3:13" ht="12.75">
      <c r="C242" s="21"/>
      <c r="D242" s="18"/>
      <c r="E242" s="393"/>
      <c r="F242" s="19"/>
      <c r="G242" s="19"/>
      <c r="H242" s="19"/>
      <c r="I242" s="19"/>
      <c r="J242" s="19"/>
      <c r="K242" s="19"/>
      <c r="L242" s="19"/>
      <c r="M242" s="19"/>
    </row>
    <row r="243" spans="3:13" ht="12.75">
      <c r="C243" s="21"/>
      <c r="D243" s="18"/>
      <c r="E243" s="18"/>
      <c r="F243" s="19"/>
      <c r="G243" s="19"/>
      <c r="H243" s="19"/>
      <c r="I243" s="19"/>
      <c r="J243" s="19"/>
      <c r="K243" s="19"/>
      <c r="L243" s="19"/>
      <c r="M243" s="19"/>
    </row>
    <row r="244" spans="3:13" ht="12.75">
      <c r="C244" s="21"/>
      <c r="D244" s="18"/>
      <c r="E244" s="18"/>
      <c r="F244" s="19"/>
      <c r="G244" s="19"/>
      <c r="H244" s="19"/>
      <c r="I244" s="19"/>
      <c r="J244" s="19"/>
      <c r="K244" s="19"/>
      <c r="L244" s="19"/>
      <c r="M244" s="19"/>
    </row>
    <row r="245" spans="3:13" ht="12.75">
      <c r="C245" s="18"/>
      <c r="D245" s="18"/>
      <c r="E245" s="18"/>
      <c r="F245" s="19"/>
      <c r="G245" s="19"/>
      <c r="H245" s="19"/>
      <c r="I245" s="19"/>
      <c r="J245" s="19"/>
      <c r="K245" s="19"/>
      <c r="L245" s="19"/>
      <c r="M245" s="19"/>
    </row>
    <row r="246" spans="3:13" ht="12.75">
      <c r="C246" s="21"/>
      <c r="D246" s="18"/>
      <c r="E246" s="18"/>
      <c r="F246" s="19"/>
      <c r="G246" s="19"/>
      <c r="H246" s="19"/>
      <c r="I246" s="19"/>
      <c r="J246" s="19"/>
      <c r="K246" s="19"/>
      <c r="L246" s="19"/>
      <c r="M246" s="19"/>
    </row>
    <row r="247" spans="5:13" ht="12.75">
      <c r="E247" s="18"/>
      <c r="F247" s="20"/>
      <c r="G247" s="20"/>
      <c r="H247" s="20"/>
      <c r="I247" s="20"/>
      <c r="J247" s="20"/>
      <c r="K247" s="20"/>
      <c r="L247" s="20"/>
      <c r="M247" s="19"/>
    </row>
    <row r="248" spans="5:13" ht="12.75">
      <c r="E248" s="18"/>
      <c r="F248" s="20"/>
      <c r="G248" s="20"/>
      <c r="H248" s="20"/>
      <c r="I248" s="20"/>
      <c r="J248" s="20"/>
      <c r="K248" s="20"/>
      <c r="L248" s="20"/>
      <c r="M248" s="19"/>
    </row>
    <row r="249" spans="5:13" ht="12.75">
      <c r="E249" s="18"/>
      <c r="F249" s="20"/>
      <c r="G249" s="20"/>
      <c r="H249" s="20"/>
      <c r="I249" s="20"/>
      <c r="J249" s="20"/>
      <c r="K249" s="20"/>
      <c r="L249" s="20"/>
      <c r="M249" s="19"/>
    </row>
    <row r="250" spans="5:13" ht="12.75">
      <c r="E250" s="21"/>
      <c r="F250" s="20"/>
      <c r="G250" s="20"/>
      <c r="H250" s="20"/>
      <c r="I250" s="20"/>
      <c r="J250" s="20"/>
      <c r="K250" s="20"/>
      <c r="L250" s="20"/>
      <c r="M250" s="19"/>
    </row>
    <row r="251" spans="6:13" ht="12.75">
      <c r="F251" s="20"/>
      <c r="G251" s="20"/>
      <c r="H251" s="20"/>
      <c r="I251" s="20"/>
      <c r="J251" s="20"/>
      <c r="K251" s="20"/>
      <c r="L251" s="20"/>
      <c r="M251" s="19"/>
    </row>
    <row r="252" spans="6:13" ht="12.75">
      <c r="F252" s="20"/>
      <c r="G252" s="20"/>
      <c r="H252" s="20"/>
      <c r="I252" s="20"/>
      <c r="J252" s="20"/>
      <c r="K252" s="20"/>
      <c r="L252" s="20"/>
      <c r="M252" s="20"/>
    </row>
    <row r="253" spans="6:13" ht="12.75">
      <c r="F253" s="20"/>
      <c r="G253" s="20"/>
      <c r="H253" s="20"/>
      <c r="I253" s="20"/>
      <c r="J253" s="20"/>
      <c r="K253" s="20"/>
      <c r="L253" s="20"/>
      <c r="M253" s="19"/>
    </row>
    <row r="254" spans="6:13" ht="12.75">
      <c r="F254" s="20"/>
      <c r="G254" s="20"/>
      <c r="H254" s="20"/>
      <c r="I254" s="20"/>
      <c r="J254" s="20"/>
      <c r="K254" s="20"/>
      <c r="L254" s="20"/>
      <c r="M254" s="19"/>
    </row>
    <row r="255" spans="6:13" ht="12.75">
      <c r="F255" s="20"/>
      <c r="G255" s="20"/>
      <c r="H255" s="20"/>
      <c r="I255" s="20"/>
      <c r="J255" s="20"/>
      <c r="K255" s="20"/>
      <c r="L255" s="20"/>
      <c r="M255" s="19"/>
    </row>
    <row r="256" spans="6:13" ht="12.75">
      <c r="F256" s="20"/>
      <c r="G256" s="20"/>
      <c r="H256" s="20"/>
      <c r="I256" s="20"/>
      <c r="J256" s="20"/>
      <c r="K256" s="20"/>
      <c r="L256" s="20"/>
      <c r="M256" s="19"/>
    </row>
    <row r="257" spans="6:13" ht="12.75">
      <c r="F257" s="20"/>
      <c r="G257" s="20"/>
      <c r="H257" s="20"/>
      <c r="I257" s="20"/>
      <c r="J257" s="20"/>
      <c r="K257" s="20"/>
      <c r="L257" s="20"/>
      <c r="M257" s="19"/>
    </row>
    <row r="258" spans="6:13" ht="12.75">
      <c r="F258" s="20"/>
      <c r="G258" s="20"/>
      <c r="H258" s="20"/>
      <c r="I258" s="20"/>
      <c r="J258" s="20"/>
      <c r="K258" s="20"/>
      <c r="L258" s="20"/>
      <c r="M258" s="20"/>
    </row>
    <row r="259" spans="6:13" ht="12.75">
      <c r="F259" s="20"/>
      <c r="G259" s="20"/>
      <c r="H259" s="20"/>
      <c r="I259" s="20"/>
      <c r="J259" s="20"/>
      <c r="K259" s="20"/>
      <c r="L259" s="20"/>
      <c r="M259" s="20"/>
    </row>
    <row r="260" spans="6:13" ht="12.75">
      <c r="F260" s="20"/>
      <c r="G260" s="20"/>
      <c r="H260" s="20"/>
      <c r="I260" s="20"/>
      <c r="J260" s="20"/>
      <c r="K260" s="20"/>
      <c r="L260" s="20"/>
      <c r="M260" s="20"/>
    </row>
    <row r="261" spans="6:13" ht="12.75">
      <c r="F261" s="20"/>
      <c r="G261" s="20"/>
      <c r="H261" s="20"/>
      <c r="I261" s="20"/>
      <c r="J261" s="20"/>
      <c r="K261" s="20"/>
      <c r="L261" s="20"/>
      <c r="M261" s="20"/>
    </row>
    <row r="262" spans="6:13" ht="12.75">
      <c r="F262" s="20"/>
      <c r="G262" s="20"/>
      <c r="H262" s="20"/>
      <c r="I262" s="20"/>
      <c r="J262" s="20"/>
      <c r="K262" s="20"/>
      <c r="L262" s="20"/>
      <c r="M262" s="20"/>
    </row>
    <row r="263" spans="6:13" ht="12.75">
      <c r="F263" s="20"/>
      <c r="G263" s="20"/>
      <c r="H263" s="20"/>
      <c r="I263" s="20"/>
      <c r="J263" s="20"/>
      <c r="K263" s="20"/>
      <c r="L263" s="20"/>
      <c r="M263" s="20"/>
    </row>
    <row r="264" spans="6:13" ht="12.75">
      <c r="F264" s="20"/>
      <c r="G264" s="20"/>
      <c r="H264" s="20"/>
      <c r="I264" s="20"/>
      <c r="J264" s="20"/>
      <c r="K264" s="20"/>
      <c r="L264" s="20"/>
      <c r="M264" s="20"/>
    </row>
    <row r="265" spans="6:13" ht="12.75">
      <c r="F265" s="20"/>
      <c r="G265" s="20"/>
      <c r="H265" s="20"/>
      <c r="I265" s="20"/>
      <c r="J265" s="20"/>
      <c r="K265" s="20"/>
      <c r="L265" s="20"/>
      <c r="M265" s="20"/>
    </row>
    <row r="266" spans="5:13" ht="12.75">
      <c r="E266" s="19"/>
      <c r="F266" s="20"/>
      <c r="G266" s="20"/>
      <c r="H266" s="20"/>
      <c r="I266" s="20"/>
      <c r="J266" s="20"/>
      <c r="K266" s="20"/>
      <c r="L266" s="20"/>
      <c r="M266" s="20"/>
    </row>
    <row r="267" spans="5:13" ht="12.75">
      <c r="E267" s="19"/>
      <c r="F267" s="20"/>
      <c r="G267" s="20"/>
      <c r="H267" s="20"/>
      <c r="I267" s="20"/>
      <c r="J267" s="20"/>
      <c r="K267" s="20"/>
      <c r="L267" s="20"/>
      <c r="M267" s="20"/>
    </row>
    <row r="268" spans="5:13" ht="12.75">
      <c r="E268" s="18"/>
      <c r="F268" s="20"/>
      <c r="G268" s="20"/>
      <c r="H268" s="20"/>
      <c r="I268" s="20"/>
      <c r="J268" s="20"/>
      <c r="K268" s="20"/>
      <c r="L268" s="20"/>
      <c r="M268" s="20"/>
    </row>
    <row r="269" spans="5:13" ht="12.75">
      <c r="E269" s="18"/>
      <c r="F269" s="20"/>
      <c r="G269" s="20"/>
      <c r="H269" s="20"/>
      <c r="I269" s="20"/>
      <c r="J269" s="20"/>
      <c r="K269" s="20"/>
      <c r="L269" s="20"/>
      <c r="M269" s="20"/>
    </row>
    <row r="270" spans="5:13" ht="12.75">
      <c r="E270" s="393"/>
      <c r="F270" s="20"/>
      <c r="G270" s="20"/>
      <c r="H270" s="20"/>
      <c r="I270" s="20"/>
      <c r="J270" s="20"/>
      <c r="K270" s="20"/>
      <c r="L270" s="20"/>
      <c r="M270" s="20"/>
    </row>
    <row r="271" spans="5:13" ht="12.75">
      <c r="E271" s="18"/>
      <c r="F271" s="20"/>
      <c r="G271" s="20"/>
      <c r="H271" s="20"/>
      <c r="I271" s="20"/>
      <c r="J271" s="20"/>
      <c r="K271" s="20"/>
      <c r="L271" s="20"/>
      <c r="M271" s="20"/>
    </row>
    <row r="272" spans="5:13" ht="12.75">
      <c r="E272" s="18"/>
      <c r="F272" s="20"/>
      <c r="G272" s="20"/>
      <c r="H272" s="20"/>
      <c r="I272" s="20"/>
      <c r="J272" s="20"/>
      <c r="K272" s="20"/>
      <c r="L272" s="20"/>
      <c r="M272" s="20"/>
    </row>
    <row r="273" spans="5:13" ht="12.75">
      <c r="E273" s="18"/>
      <c r="F273" s="20"/>
      <c r="G273" s="20"/>
      <c r="H273" s="20"/>
      <c r="I273" s="20"/>
      <c r="J273" s="20"/>
      <c r="K273" s="20"/>
      <c r="L273" s="20"/>
      <c r="M273" s="20"/>
    </row>
    <row r="274" spans="5:13" ht="12.75">
      <c r="E274" s="18"/>
      <c r="F274" s="20"/>
      <c r="G274" s="20"/>
      <c r="H274" s="20"/>
      <c r="I274" s="20"/>
      <c r="J274" s="20"/>
      <c r="K274" s="20"/>
      <c r="L274" s="20"/>
      <c r="M274" s="20"/>
    </row>
    <row r="275" spans="5:13" ht="12.75">
      <c r="E275" s="18"/>
      <c r="F275" s="20"/>
      <c r="G275" s="20"/>
      <c r="H275" s="20"/>
      <c r="I275" s="20"/>
      <c r="J275" s="20"/>
      <c r="K275" s="20"/>
      <c r="L275" s="20"/>
      <c r="M275" s="20"/>
    </row>
    <row r="276" spans="5:13" ht="12.75">
      <c r="E276" s="18"/>
      <c r="F276" s="20"/>
      <c r="G276" s="20"/>
      <c r="H276" s="20"/>
      <c r="I276" s="20"/>
      <c r="J276" s="20"/>
      <c r="K276" s="20"/>
      <c r="L276" s="20"/>
      <c r="M276" s="20"/>
    </row>
    <row r="277" spans="5:13" ht="12.75">
      <c r="E277" s="18"/>
      <c r="F277" s="20"/>
      <c r="G277" s="20"/>
      <c r="H277" s="20"/>
      <c r="I277" s="20"/>
      <c r="J277" s="20"/>
      <c r="K277" s="20"/>
      <c r="L277" s="20"/>
      <c r="M277" s="20"/>
    </row>
    <row r="278" spans="5:13" ht="12.75">
      <c r="E278" s="21"/>
      <c r="F278" s="20"/>
      <c r="G278" s="20"/>
      <c r="H278" s="20"/>
      <c r="I278" s="20"/>
      <c r="J278" s="20"/>
      <c r="K278" s="20"/>
      <c r="L278" s="20"/>
      <c r="M278" s="20"/>
    </row>
    <row r="279" spans="6:13" ht="12.75">
      <c r="F279" s="20"/>
      <c r="G279" s="20"/>
      <c r="H279" s="20"/>
      <c r="I279" s="20"/>
      <c r="J279" s="20"/>
      <c r="K279" s="20"/>
      <c r="L279" s="20"/>
      <c r="M279" s="20"/>
    </row>
    <row r="280" spans="6:13" ht="12.75">
      <c r="F280" s="20"/>
      <c r="G280" s="20"/>
      <c r="H280" s="20"/>
      <c r="I280" s="20"/>
      <c r="J280" s="20"/>
      <c r="K280" s="20"/>
      <c r="L280" s="20"/>
      <c r="M280" s="20"/>
    </row>
    <row r="281" spans="6:13" ht="12.75">
      <c r="F281" s="20"/>
      <c r="G281" s="20"/>
      <c r="H281" s="20"/>
      <c r="I281" s="20"/>
      <c r="J281" s="20"/>
      <c r="K281" s="20"/>
      <c r="L281" s="20"/>
      <c r="M281" s="20"/>
    </row>
    <row r="282" spans="6:13" ht="12.75">
      <c r="F282" s="20"/>
      <c r="G282" s="20"/>
      <c r="H282" s="20"/>
      <c r="I282" s="20"/>
      <c r="J282" s="20"/>
      <c r="K282" s="20"/>
      <c r="L282" s="20"/>
      <c r="M282" s="20"/>
    </row>
    <row r="283" spans="6:13" ht="12.75">
      <c r="F283" s="20"/>
      <c r="G283" s="20"/>
      <c r="H283" s="20"/>
      <c r="I283" s="20"/>
      <c r="J283" s="20"/>
      <c r="K283" s="20"/>
      <c r="L283" s="20"/>
      <c r="M283" s="20"/>
    </row>
    <row r="284" spans="6:13" ht="12.75">
      <c r="F284" s="20"/>
      <c r="G284" s="20"/>
      <c r="H284" s="20"/>
      <c r="I284" s="20"/>
      <c r="J284" s="20"/>
      <c r="K284" s="20"/>
      <c r="L284" s="20"/>
      <c r="M284" s="20"/>
    </row>
    <row r="285" spans="6:13" ht="12.75">
      <c r="F285" s="20"/>
      <c r="G285" s="20"/>
      <c r="H285" s="20"/>
      <c r="I285" s="20"/>
      <c r="J285" s="20"/>
      <c r="K285" s="20"/>
      <c r="L285" s="20"/>
      <c r="M285" s="20"/>
    </row>
    <row r="286" spans="6:13" ht="12.75">
      <c r="F286" s="20"/>
      <c r="G286" s="20"/>
      <c r="H286" s="20"/>
      <c r="I286" s="20"/>
      <c r="J286" s="20"/>
      <c r="K286" s="20"/>
      <c r="L286" s="20"/>
      <c r="M286" s="20"/>
    </row>
    <row r="287" spans="6:13" ht="12.75">
      <c r="F287" s="20"/>
      <c r="G287" s="20"/>
      <c r="H287" s="20"/>
      <c r="I287" s="20"/>
      <c r="J287" s="20"/>
      <c r="K287" s="20"/>
      <c r="L287" s="20"/>
      <c r="M287" s="20"/>
    </row>
  </sheetData>
  <mergeCells count="10">
    <mergeCell ref="A3:M3"/>
    <mergeCell ref="A4:M4"/>
    <mergeCell ref="J7:J11"/>
    <mergeCell ref="K7:K11"/>
    <mergeCell ref="L7:L11"/>
    <mergeCell ref="M7:M11"/>
    <mergeCell ref="F7:F11"/>
    <mergeCell ref="G7:G11"/>
    <mergeCell ref="H7:H11"/>
    <mergeCell ref="I7:I11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2" sqref="H2"/>
    </sheetView>
  </sheetViews>
  <sheetFormatPr defaultColWidth="9.00390625" defaultRowHeight="12.75"/>
  <cols>
    <col min="1" max="1" width="6.125" style="18" customWidth="1"/>
    <col min="2" max="2" width="26.625" style="18" customWidth="1"/>
    <col min="3" max="3" width="9.25390625" style="18" customWidth="1"/>
    <col min="4" max="4" width="11.625" style="18" customWidth="1"/>
    <col min="5" max="5" width="14.125" style="18" customWidth="1"/>
    <col min="6" max="6" width="10.375" style="18" customWidth="1"/>
    <col min="7" max="7" width="18.125" style="18" customWidth="1"/>
    <col min="8" max="8" width="12.875" style="18" customWidth="1"/>
    <col min="9" max="9" width="13.75390625" style="18" customWidth="1"/>
    <col min="10" max="11" width="7.125" style="1" customWidth="1"/>
  </cols>
  <sheetData>
    <row r="1" spans="1:11" ht="12.75">
      <c r="A1" s="17"/>
      <c r="B1" s="17"/>
      <c r="C1" s="17"/>
      <c r="D1" s="17"/>
      <c r="E1" s="17"/>
      <c r="F1" s="17"/>
      <c r="G1" s="17"/>
      <c r="H1" s="17" t="s">
        <v>629</v>
      </c>
      <c r="I1" s="17"/>
      <c r="J1" s="10"/>
      <c r="K1" s="10"/>
    </row>
    <row r="2" spans="1:11" ht="12.75">
      <c r="A2" s="17"/>
      <c r="B2" s="17"/>
      <c r="C2" s="17"/>
      <c r="D2" s="17"/>
      <c r="E2" s="17"/>
      <c r="F2" s="17"/>
      <c r="G2" s="17"/>
      <c r="H2" s="20" t="s">
        <v>225</v>
      </c>
      <c r="I2" s="17"/>
      <c r="J2" s="10"/>
      <c r="K2" s="10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0"/>
      <c r="K3" s="10"/>
    </row>
    <row r="4" spans="1:11" ht="12.75">
      <c r="A4" s="587" t="s">
        <v>203</v>
      </c>
      <c r="B4" s="587"/>
      <c r="C4" s="587"/>
      <c r="D4" s="587"/>
      <c r="E4" s="587"/>
      <c r="F4" s="587"/>
      <c r="G4" s="587"/>
      <c r="H4" s="587"/>
      <c r="I4" s="587"/>
      <c r="J4" s="10"/>
      <c r="K4" s="10"/>
    </row>
    <row r="5" spans="1:11" ht="12.75">
      <c r="A5" s="587" t="s">
        <v>327</v>
      </c>
      <c r="B5" s="587"/>
      <c r="C5" s="587"/>
      <c r="D5" s="587"/>
      <c r="E5" s="570"/>
      <c r="F5" s="587"/>
      <c r="G5" s="587"/>
      <c r="H5" s="587"/>
      <c r="I5" s="587"/>
      <c r="J5" s="10"/>
      <c r="K5" s="10"/>
    </row>
    <row r="6" spans="1:9" ht="13.5" thickBot="1">
      <c r="A6" s="17"/>
      <c r="B6" s="17"/>
      <c r="C6" s="17"/>
      <c r="D6" s="17"/>
      <c r="E6" s="17"/>
      <c r="F6" s="17"/>
      <c r="G6" s="17"/>
      <c r="H6" s="17"/>
      <c r="I6" s="17"/>
    </row>
    <row r="7" spans="1:9" ht="13.5" thickBot="1">
      <c r="A7" s="22" t="s">
        <v>433</v>
      </c>
      <c r="B7" s="48"/>
      <c r="C7" s="23" t="s">
        <v>436</v>
      </c>
      <c r="D7" s="64" t="s">
        <v>430</v>
      </c>
      <c r="E7" s="23" t="s">
        <v>442</v>
      </c>
      <c r="F7" s="51" t="s">
        <v>429</v>
      </c>
      <c r="G7" s="63"/>
      <c r="H7" s="64" t="s">
        <v>432</v>
      </c>
      <c r="I7" s="64" t="s">
        <v>434</v>
      </c>
    </row>
    <row r="8" spans="1:9" ht="12.75">
      <c r="A8" s="24"/>
      <c r="B8" s="42"/>
      <c r="D8" s="62" t="s">
        <v>437</v>
      </c>
      <c r="E8" s="18" t="s">
        <v>443</v>
      </c>
      <c r="F8" s="64" t="s">
        <v>438</v>
      </c>
      <c r="G8" s="18" t="s">
        <v>439</v>
      </c>
      <c r="H8" s="62" t="s">
        <v>431</v>
      </c>
      <c r="I8" s="62" t="s">
        <v>435</v>
      </c>
    </row>
    <row r="9" spans="1:9" ht="12.75">
      <c r="A9" s="24"/>
      <c r="B9" s="42"/>
      <c r="D9" s="62"/>
      <c r="F9" s="62"/>
      <c r="G9" s="18" t="s">
        <v>440</v>
      </c>
      <c r="H9" s="62"/>
      <c r="I9" s="62"/>
    </row>
    <row r="10" spans="1:9" ht="13.5" thickBot="1">
      <c r="A10" s="24"/>
      <c r="B10" s="42"/>
      <c r="C10" s="18" t="s">
        <v>421</v>
      </c>
      <c r="D10" s="62" t="s">
        <v>421</v>
      </c>
      <c r="E10" s="18" t="s">
        <v>421</v>
      </c>
      <c r="F10" s="62" t="s">
        <v>421</v>
      </c>
      <c r="G10" s="18" t="s">
        <v>421</v>
      </c>
      <c r="H10" s="62" t="s">
        <v>421</v>
      </c>
      <c r="I10" s="79" t="s">
        <v>421</v>
      </c>
    </row>
    <row r="11" spans="1:9" ht="12.75">
      <c r="A11" s="22"/>
      <c r="B11" s="23"/>
      <c r="C11" s="22"/>
      <c r="D11" s="64"/>
      <c r="E11" s="23"/>
      <c r="F11" s="339"/>
      <c r="G11" s="48"/>
      <c r="H11" s="48"/>
      <c r="I11" s="42"/>
    </row>
    <row r="12" spans="1:9" ht="12.75">
      <c r="A12" s="24" t="s">
        <v>179</v>
      </c>
      <c r="C12" s="399">
        <v>111</v>
      </c>
      <c r="D12" s="341"/>
      <c r="E12" s="342"/>
      <c r="F12" s="343"/>
      <c r="G12" s="344"/>
      <c r="H12" s="400">
        <v>20.5</v>
      </c>
      <c r="I12" s="400">
        <f>C12+D12+E12+F12+H12</f>
        <v>131.5</v>
      </c>
    </row>
    <row r="13" spans="1:9" ht="12.75">
      <c r="A13" s="24" t="s">
        <v>195</v>
      </c>
      <c r="C13" s="340"/>
      <c r="D13" s="348">
        <v>22</v>
      </c>
      <c r="E13" s="342"/>
      <c r="F13" s="343"/>
      <c r="G13" s="344"/>
      <c r="H13" s="400"/>
      <c r="I13" s="400">
        <f>C13+D13+E13+F13+H13</f>
        <v>22</v>
      </c>
    </row>
    <row r="14" spans="1:9" ht="12.75">
      <c r="A14" s="24" t="s">
        <v>407</v>
      </c>
      <c r="C14" s="340"/>
      <c r="D14" s="341"/>
      <c r="E14" s="342"/>
      <c r="F14" s="401">
        <v>3</v>
      </c>
      <c r="G14" s="344"/>
      <c r="H14" s="400"/>
      <c r="I14" s="400">
        <f>C14+D14+E14+F14+H14</f>
        <v>3</v>
      </c>
    </row>
    <row r="15" spans="1:9" ht="12.75">
      <c r="A15" s="24" t="s">
        <v>197</v>
      </c>
      <c r="C15" s="340"/>
      <c r="D15" s="341"/>
      <c r="E15" s="342"/>
      <c r="F15" s="343"/>
      <c r="G15" s="344"/>
      <c r="H15" s="400">
        <v>94</v>
      </c>
      <c r="I15" s="400">
        <f>C15+D15+E15+F15+H15</f>
        <v>94</v>
      </c>
    </row>
    <row r="16" spans="1:9" ht="12.75">
      <c r="A16" s="24" t="s">
        <v>204</v>
      </c>
      <c r="C16" s="340"/>
      <c r="D16" s="341"/>
      <c r="E16" s="342"/>
      <c r="F16" s="343"/>
      <c r="G16" s="344"/>
      <c r="H16" s="400">
        <v>13</v>
      </c>
      <c r="I16" s="400">
        <f>C16+D16+E16+F16+H16</f>
        <v>13</v>
      </c>
    </row>
    <row r="17" spans="1:9" ht="12.75">
      <c r="A17" s="24"/>
      <c r="C17" s="340"/>
      <c r="D17" s="341"/>
      <c r="E17" s="342"/>
      <c r="F17" s="343"/>
      <c r="G17" s="344"/>
      <c r="H17" s="344"/>
      <c r="I17" s="400"/>
    </row>
    <row r="18" spans="1:9" ht="12.75">
      <c r="A18" s="24" t="s">
        <v>512</v>
      </c>
      <c r="C18" s="340"/>
      <c r="D18" s="341"/>
      <c r="E18" s="342"/>
      <c r="F18" s="401">
        <f>F19+F20+F21+F22</f>
        <v>212.69</v>
      </c>
      <c r="G18" s="400">
        <f>G19+G20+G21+G22</f>
        <v>163.69</v>
      </c>
      <c r="H18" s="344"/>
      <c r="I18" s="400">
        <f>C18+D18+E18+F18+H18</f>
        <v>212.69</v>
      </c>
    </row>
    <row r="19" spans="1:9" ht="12.75">
      <c r="A19" s="24" t="s">
        <v>801</v>
      </c>
      <c r="B19" s="21" t="s">
        <v>404</v>
      </c>
      <c r="C19" s="340"/>
      <c r="D19" s="341"/>
      <c r="E19" s="342"/>
      <c r="F19" s="401">
        <v>197.69</v>
      </c>
      <c r="G19" s="400">
        <v>149.49</v>
      </c>
      <c r="H19" s="344"/>
      <c r="I19" s="400">
        <f>C19+D19+E19+F19+H19</f>
        <v>197.69</v>
      </c>
    </row>
    <row r="20" spans="1:9" ht="12.75">
      <c r="A20" s="24"/>
      <c r="B20" s="21" t="s">
        <v>403</v>
      </c>
      <c r="C20" s="340"/>
      <c r="D20" s="341"/>
      <c r="E20" s="342"/>
      <c r="F20" s="401">
        <v>7</v>
      </c>
      <c r="G20" s="400">
        <v>7</v>
      </c>
      <c r="H20" s="344"/>
      <c r="I20" s="400">
        <f>C20+D20+E20+F20+H20</f>
        <v>7</v>
      </c>
    </row>
    <row r="21" spans="1:9" ht="12.75">
      <c r="A21" s="24"/>
      <c r="B21" s="21" t="s">
        <v>711</v>
      </c>
      <c r="C21" s="340"/>
      <c r="D21" s="341"/>
      <c r="E21" s="342"/>
      <c r="F21" s="401">
        <v>4.4</v>
      </c>
      <c r="G21" s="400">
        <v>3.6</v>
      </c>
      <c r="H21" s="344"/>
      <c r="I21" s="400">
        <f>C21+D21+E21+F21+H21</f>
        <v>4.4</v>
      </c>
    </row>
    <row r="22" spans="1:9" ht="12.75">
      <c r="A22" s="24"/>
      <c r="B22" s="21" t="s">
        <v>515</v>
      </c>
      <c r="C22" s="340"/>
      <c r="D22" s="341"/>
      <c r="E22" s="342"/>
      <c r="F22" s="401">
        <v>3.6</v>
      </c>
      <c r="G22" s="400">
        <v>3.6</v>
      </c>
      <c r="H22" s="344"/>
      <c r="I22" s="400">
        <f>C22+D22+E22+F22+H22</f>
        <v>3.6</v>
      </c>
    </row>
    <row r="23" spans="1:9" ht="12.75">
      <c r="A23" s="24"/>
      <c r="C23" s="340"/>
      <c r="D23" s="341"/>
      <c r="E23" s="342"/>
      <c r="F23" s="401"/>
      <c r="G23" s="400"/>
      <c r="H23" s="344"/>
      <c r="I23" s="400"/>
    </row>
    <row r="24" spans="1:9" ht="12.75">
      <c r="A24" s="24" t="s">
        <v>172</v>
      </c>
      <c r="C24" s="340"/>
      <c r="D24" s="341"/>
      <c r="E24" s="342"/>
      <c r="F24" s="401">
        <v>56.3</v>
      </c>
      <c r="G24" s="400">
        <v>32.4</v>
      </c>
      <c r="H24" s="344"/>
      <c r="I24" s="400">
        <f>C24+D24+E24+F24+H24</f>
        <v>56.3</v>
      </c>
    </row>
    <row r="25" spans="1:9" ht="12.75">
      <c r="A25" s="24" t="s">
        <v>173</v>
      </c>
      <c r="C25" s="340"/>
      <c r="D25" s="341"/>
      <c r="E25" s="342"/>
      <c r="F25" s="401">
        <v>53.3</v>
      </c>
      <c r="G25" s="400">
        <v>30.7</v>
      </c>
      <c r="H25" s="344"/>
      <c r="I25" s="400">
        <f>C25+D25+E25+F25+H25</f>
        <v>53.3</v>
      </c>
    </row>
    <row r="26" spans="1:9" ht="12.75">
      <c r="A26" s="24"/>
      <c r="C26" s="340"/>
      <c r="D26" s="341"/>
      <c r="E26" s="342"/>
      <c r="F26" s="401"/>
      <c r="G26" s="400"/>
      <c r="H26" s="344"/>
      <c r="I26" s="400"/>
    </row>
    <row r="27" spans="1:9" ht="12.75">
      <c r="A27" s="24" t="s">
        <v>346</v>
      </c>
      <c r="C27" s="340"/>
      <c r="D27" s="341"/>
      <c r="E27" s="342"/>
      <c r="F27" s="401">
        <v>12</v>
      </c>
      <c r="G27" s="400"/>
      <c r="H27" s="344"/>
      <c r="I27" s="400">
        <f>C27+D27+E27+F27+H27</f>
        <v>12</v>
      </c>
    </row>
    <row r="28" spans="1:9" ht="12.75">
      <c r="A28" s="24" t="s">
        <v>395</v>
      </c>
      <c r="C28" s="340"/>
      <c r="D28" s="341"/>
      <c r="E28" s="342"/>
      <c r="F28" s="401">
        <v>40</v>
      </c>
      <c r="G28" s="400"/>
      <c r="H28" s="344"/>
      <c r="I28" s="400">
        <f>C28+D28+E28+F28+H28</f>
        <v>40</v>
      </c>
    </row>
    <row r="29" spans="1:9" ht="12.75">
      <c r="A29" s="24" t="s">
        <v>441</v>
      </c>
      <c r="C29" s="340"/>
      <c r="D29" s="341"/>
      <c r="E29" s="342"/>
      <c r="F29" s="401">
        <v>18.5</v>
      </c>
      <c r="G29" s="400"/>
      <c r="H29" s="344"/>
      <c r="I29" s="400">
        <f>C29+D29+E29+F29+H29</f>
        <v>18.5</v>
      </c>
    </row>
    <row r="30" spans="1:9" ht="12.75">
      <c r="A30" s="24" t="s">
        <v>451</v>
      </c>
      <c r="C30" s="340"/>
      <c r="D30" s="341"/>
      <c r="E30" s="342"/>
      <c r="F30" s="401">
        <v>113.5</v>
      </c>
      <c r="G30" s="400"/>
      <c r="H30" s="344"/>
      <c r="I30" s="400">
        <f>C30+D30+E30+F30+H30</f>
        <v>113.5</v>
      </c>
    </row>
    <row r="31" spans="1:9" ht="12.75">
      <c r="A31" s="24" t="s">
        <v>206</v>
      </c>
      <c r="C31" s="340"/>
      <c r="D31" s="341"/>
      <c r="E31" s="342"/>
      <c r="F31" s="401">
        <v>6.5</v>
      </c>
      <c r="G31" s="400"/>
      <c r="H31" s="344"/>
      <c r="I31" s="400">
        <f>C31+D31+E31+F31+H31</f>
        <v>6.5</v>
      </c>
    </row>
    <row r="32" spans="1:9" ht="12.75">
      <c r="A32" s="24"/>
      <c r="C32" s="340"/>
      <c r="D32" s="341"/>
      <c r="E32" s="342"/>
      <c r="F32" s="401"/>
      <c r="G32" s="400"/>
      <c r="H32" s="344"/>
      <c r="I32" s="400"/>
    </row>
    <row r="33" spans="1:9" ht="12.75">
      <c r="A33" s="24" t="s">
        <v>209</v>
      </c>
      <c r="C33" s="340"/>
      <c r="D33" s="341"/>
      <c r="E33" s="342">
        <v>51</v>
      </c>
      <c r="F33" s="401">
        <v>4</v>
      </c>
      <c r="G33" s="400"/>
      <c r="H33" s="344"/>
      <c r="I33" s="400">
        <f>C33+D33+E33+F33+H33</f>
        <v>55</v>
      </c>
    </row>
    <row r="34" spans="1:9" ht="13.5" thickBot="1">
      <c r="A34" s="24"/>
      <c r="C34" s="340"/>
      <c r="D34" s="341"/>
      <c r="E34" s="342"/>
      <c r="F34" s="401"/>
      <c r="G34" s="400"/>
      <c r="H34" s="344"/>
      <c r="I34" s="400"/>
    </row>
    <row r="35" spans="1:9" ht="13.5" thickBot="1">
      <c r="A35" s="51" t="s">
        <v>340</v>
      </c>
      <c r="B35" s="63"/>
      <c r="C35" s="402">
        <f>C12+C13+C14+C15+C16+C18+C24+C25+C27+C28+C29+C30+C31+C33</f>
        <v>111</v>
      </c>
      <c r="D35" s="402">
        <f aca="true" t="shared" si="0" ref="D35:I35">D12+D13+D14+D15+D16+D18+D24+D25+D27+D28+D29+D30+D31+D33</f>
        <v>22</v>
      </c>
      <c r="E35" s="402">
        <f t="shared" si="0"/>
        <v>51</v>
      </c>
      <c r="F35" s="402">
        <f t="shared" si="0"/>
        <v>519.79</v>
      </c>
      <c r="G35" s="402">
        <f t="shared" si="0"/>
        <v>226.79</v>
      </c>
      <c r="H35" s="402">
        <f t="shared" si="0"/>
        <v>127.5</v>
      </c>
      <c r="I35" s="381">
        <f t="shared" si="0"/>
        <v>831.29</v>
      </c>
    </row>
  </sheetData>
  <mergeCells count="2">
    <mergeCell ref="A4:I4"/>
    <mergeCell ref="A5:I5"/>
  </mergeCells>
  <printOptions/>
  <pageMargins left="0.98425196850393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T1">
      <selection activeCell="X2" sqref="X2"/>
    </sheetView>
  </sheetViews>
  <sheetFormatPr defaultColWidth="9.00390625" defaultRowHeight="12.75"/>
  <cols>
    <col min="1" max="1" width="2.75390625" style="0" customWidth="1"/>
    <col min="2" max="2" width="34.75390625" style="0" customWidth="1"/>
    <col min="14" max="14" width="0.6171875" style="0" customWidth="1"/>
    <col min="15" max="15" width="2.75390625" style="0" customWidth="1"/>
    <col min="16" max="16" width="34.75390625" style="0" customWidth="1"/>
  </cols>
  <sheetData>
    <row r="1" spans="1:27" ht="12.75">
      <c r="A1" s="17"/>
      <c r="B1" s="17"/>
      <c r="C1" s="20"/>
      <c r="D1" s="17"/>
      <c r="E1" s="17"/>
      <c r="F1" s="17"/>
      <c r="G1" s="17"/>
      <c r="H1" s="17"/>
      <c r="I1" s="17"/>
      <c r="J1" s="20" t="s">
        <v>810</v>
      </c>
      <c r="K1" s="17"/>
      <c r="L1" s="17"/>
      <c r="M1" s="17"/>
      <c r="O1" s="17"/>
      <c r="P1" s="17"/>
      <c r="Q1" s="20"/>
      <c r="R1" s="17"/>
      <c r="S1" s="17"/>
      <c r="T1" s="17"/>
      <c r="U1" s="17"/>
      <c r="V1" s="17"/>
      <c r="W1" s="17"/>
      <c r="X1" s="20" t="s">
        <v>811</v>
      </c>
      <c r="Y1" s="17"/>
      <c r="Z1" s="17"/>
      <c r="AA1" s="17"/>
    </row>
    <row r="2" spans="1:27" s="3" customFormat="1" ht="12.75" customHeight="1">
      <c r="A2" s="17"/>
      <c r="B2" s="17"/>
      <c r="C2" s="20"/>
      <c r="D2" s="17"/>
      <c r="E2" s="17"/>
      <c r="F2" s="17"/>
      <c r="G2" s="17"/>
      <c r="H2" s="17"/>
      <c r="I2" s="17"/>
      <c r="J2" s="20" t="s">
        <v>225</v>
      </c>
      <c r="K2" s="17"/>
      <c r="L2" s="17"/>
      <c r="M2" s="17"/>
      <c r="O2" s="17"/>
      <c r="P2" s="17"/>
      <c r="Q2" s="20"/>
      <c r="R2" s="17"/>
      <c r="S2" s="17"/>
      <c r="T2" s="17"/>
      <c r="U2" s="17"/>
      <c r="V2" s="17"/>
      <c r="W2" s="17"/>
      <c r="X2" s="20" t="s">
        <v>225</v>
      </c>
      <c r="Y2" s="17"/>
      <c r="Z2" s="17"/>
      <c r="AA2" s="17"/>
    </row>
    <row r="3" spans="1:36" ht="12.75" customHeight="1">
      <c r="A3" s="17"/>
      <c r="B3" s="17"/>
      <c r="C3" s="20"/>
      <c r="D3" s="17"/>
      <c r="E3" s="17"/>
      <c r="F3" s="17"/>
      <c r="G3" s="17"/>
      <c r="H3" s="17"/>
      <c r="I3" s="17"/>
      <c r="J3" s="19"/>
      <c r="K3" s="17"/>
      <c r="L3" s="17"/>
      <c r="M3" s="17"/>
      <c r="N3" s="1"/>
      <c r="O3" s="17"/>
      <c r="P3" s="17"/>
      <c r="Q3" s="20"/>
      <c r="R3" s="17"/>
      <c r="S3" s="17"/>
      <c r="T3" s="17"/>
      <c r="U3" s="17"/>
      <c r="V3" s="17"/>
      <c r="W3" s="17"/>
      <c r="X3" s="19"/>
      <c r="Y3" s="17"/>
      <c r="Z3" s="17"/>
      <c r="AA3" s="17"/>
      <c r="AB3" s="1"/>
      <c r="AC3" s="1"/>
      <c r="AD3" s="1"/>
      <c r="AE3" s="1"/>
      <c r="AF3" s="1"/>
      <c r="AG3" s="1"/>
      <c r="AH3" s="1"/>
      <c r="AI3" s="1"/>
      <c r="AJ3" s="1"/>
    </row>
    <row r="4" spans="1:36" ht="12.75" customHeight="1">
      <c r="A4" s="17"/>
      <c r="B4" s="17"/>
      <c r="C4" s="36" t="s">
        <v>519</v>
      </c>
      <c r="D4" s="37"/>
      <c r="E4" s="37"/>
      <c r="F4" s="37"/>
      <c r="G4" s="37"/>
      <c r="H4" s="37"/>
      <c r="I4" s="17"/>
      <c r="J4" s="17"/>
      <c r="K4" s="17"/>
      <c r="L4" s="17"/>
      <c r="M4" s="17"/>
      <c r="N4" s="1"/>
      <c r="O4" s="17"/>
      <c r="P4" s="17"/>
      <c r="Q4" s="36" t="s">
        <v>809</v>
      </c>
      <c r="R4" s="37"/>
      <c r="S4" s="37"/>
      <c r="T4" s="37"/>
      <c r="U4" s="37"/>
      <c r="V4" s="37"/>
      <c r="W4" s="17"/>
      <c r="X4" s="17"/>
      <c r="Y4" s="17"/>
      <c r="Z4" s="17"/>
      <c r="AA4" s="17"/>
      <c r="AB4" s="1"/>
      <c r="AC4" s="1"/>
      <c r="AD4" s="1"/>
      <c r="AE4" s="1"/>
      <c r="AF4" s="1"/>
      <c r="AG4" s="1"/>
      <c r="AH4" s="1"/>
      <c r="AI4" s="1"/>
      <c r="AJ4" s="1"/>
    </row>
    <row r="5" spans="1:36" ht="12.75" customHeight="1">
      <c r="A5" s="17"/>
      <c r="B5" s="17"/>
      <c r="C5" s="20"/>
      <c r="D5" s="17"/>
      <c r="E5" s="17"/>
      <c r="F5" s="37" t="s">
        <v>235</v>
      </c>
      <c r="G5" s="17"/>
      <c r="H5" s="17"/>
      <c r="I5" s="17"/>
      <c r="J5" s="17"/>
      <c r="K5" s="17"/>
      <c r="L5" s="17"/>
      <c r="M5" s="17"/>
      <c r="N5" s="1"/>
      <c r="O5" s="17"/>
      <c r="P5" s="17"/>
      <c r="Q5" s="20"/>
      <c r="R5" s="17"/>
      <c r="S5" s="17"/>
      <c r="T5" s="37" t="s">
        <v>235</v>
      </c>
      <c r="U5" s="17"/>
      <c r="V5" s="17"/>
      <c r="W5" s="17"/>
      <c r="X5" s="17"/>
      <c r="Y5" s="17"/>
      <c r="Z5" s="17"/>
      <c r="AA5" s="17"/>
      <c r="AB5" s="1"/>
      <c r="AC5" s="1"/>
      <c r="AD5" s="1"/>
      <c r="AE5" s="1"/>
      <c r="AF5" s="1"/>
      <c r="AG5" s="1"/>
      <c r="AH5" s="1"/>
      <c r="AI5" s="1"/>
      <c r="AJ5" s="1"/>
    </row>
    <row r="6" spans="1:36" ht="12.75" customHeight="1" thickBot="1">
      <c r="A6" s="17"/>
      <c r="B6" s="17"/>
      <c r="C6" s="20"/>
      <c r="D6" s="17"/>
      <c r="E6" s="17"/>
      <c r="F6" s="17"/>
      <c r="G6" s="17"/>
      <c r="H6" s="17"/>
      <c r="I6" s="17"/>
      <c r="J6" s="17" t="s">
        <v>183</v>
      </c>
      <c r="K6" s="17"/>
      <c r="L6" s="17"/>
      <c r="M6" s="18"/>
      <c r="N6" s="1"/>
      <c r="O6" s="17"/>
      <c r="P6" s="17"/>
      <c r="Q6" s="20"/>
      <c r="R6" s="17"/>
      <c r="S6" s="17"/>
      <c r="T6" s="17"/>
      <c r="U6" s="17"/>
      <c r="V6" s="17"/>
      <c r="W6" s="17"/>
      <c r="X6" s="17" t="s">
        <v>183</v>
      </c>
      <c r="Y6" s="17"/>
      <c r="Z6" s="17"/>
      <c r="AA6" s="18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22"/>
      <c r="B7" s="23"/>
      <c r="C7" s="55" t="s">
        <v>520</v>
      </c>
      <c r="D7" s="461" t="s">
        <v>520</v>
      </c>
      <c r="E7" s="461" t="s">
        <v>521</v>
      </c>
      <c r="F7" s="461" t="s">
        <v>521</v>
      </c>
      <c r="G7" s="461" t="s">
        <v>522</v>
      </c>
      <c r="H7" s="461" t="s">
        <v>522</v>
      </c>
      <c r="I7" s="461" t="s">
        <v>523</v>
      </c>
      <c r="J7" s="461" t="s">
        <v>523</v>
      </c>
      <c r="K7" s="461" t="s">
        <v>524</v>
      </c>
      <c r="L7" s="461" t="s">
        <v>524</v>
      </c>
      <c r="M7" s="48" t="s">
        <v>525</v>
      </c>
      <c r="N7" s="1"/>
      <c r="O7" s="22"/>
      <c r="P7" s="23"/>
      <c r="Q7" s="55" t="s">
        <v>520</v>
      </c>
      <c r="R7" s="461" t="s">
        <v>520</v>
      </c>
      <c r="S7" s="461" t="s">
        <v>521</v>
      </c>
      <c r="T7" s="461" t="s">
        <v>521</v>
      </c>
      <c r="U7" s="461" t="s">
        <v>522</v>
      </c>
      <c r="V7" s="461" t="s">
        <v>522</v>
      </c>
      <c r="W7" s="461" t="s">
        <v>523</v>
      </c>
      <c r="X7" s="461" t="s">
        <v>523</v>
      </c>
      <c r="Y7" s="461" t="s">
        <v>524</v>
      </c>
      <c r="Z7" s="461" t="s">
        <v>524</v>
      </c>
      <c r="AA7" s="48" t="s">
        <v>525</v>
      </c>
      <c r="AB7" s="1"/>
      <c r="AC7" s="1"/>
      <c r="AD7" s="1"/>
      <c r="AE7" s="1"/>
      <c r="AF7" s="1"/>
      <c r="AG7" s="1"/>
      <c r="AH7" s="1"/>
      <c r="AI7" s="1"/>
      <c r="AJ7" s="1"/>
    </row>
    <row r="8" spans="1:36" ht="12.75" customHeight="1">
      <c r="A8" s="24"/>
      <c r="B8" s="18" t="s">
        <v>165</v>
      </c>
      <c r="C8" s="29" t="s">
        <v>526</v>
      </c>
      <c r="D8" s="462" t="s">
        <v>526</v>
      </c>
      <c r="E8" s="462" t="s">
        <v>527</v>
      </c>
      <c r="F8" s="462" t="s">
        <v>527</v>
      </c>
      <c r="G8" s="462" t="s">
        <v>527</v>
      </c>
      <c r="H8" s="462" t="s">
        <v>527</v>
      </c>
      <c r="I8" s="462" t="s">
        <v>528</v>
      </c>
      <c r="J8" s="462" t="s">
        <v>528</v>
      </c>
      <c r="K8" s="463" t="s">
        <v>529</v>
      </c>
      <c r="L8" s="463" t="s">
        <v>529</v>
      </c>
      <c r="M8" s="42" t="s">
        <v>530</v>
      </c>
      <c r="N8" s="1"/>
      <c r="O8" s="24"/>
      <c r="P8" s="18" t="s">
        <v>165</v>
      </c>
      <c r="Q8" s="29" t="s">
        <v>526</v>
      </c>
      <c r="R8" s="462" t="s">
        <v>526</v>
      </c>
      <c r="S8" s="462" t="s">
        <v>527</v>
      </c>
      <c r="T8" s="462" t="s">
        <v>527</v>
      </c>
      <c r="U8" s="462" t="s">
        <v>527</v>
      </c>
      <c r="V8" s="462" t="s">
        <v>527</v>
      </c>
      <c r="W8" s="462" t="s">
        <v>528</v>
      </c>
      <c r="X8" s="462" t="s">
        <v>528</v>
      </c>
      <c r="Y8" s="463" t="s">
        <v>529</v>
      </c>
      <c r="Z8" s="463" t="s">
        <v>529</v>
      </c>
      <c r="AA8" s="42" t="s">
        <v>530</v>
      </c>
      <c r="AB8" s="1"/>
      <c r="AC8" s="1"/>
      <c r="AD8" s="1"/>
      <c r="AE8" s="1"/>
      <c r="AF8" s="1"/>
      <c r="AG8" s="1"/>
      <c r="AH8" s="1"/>
      <c r="AI8" s="1"/>
      <c r="AJ8" s="1"/>
    </row>
    <row r="9" spans="1:36" ht="12.75" customHeight="1" thickBot="1">
      <c r="A9" s="24"/>
      <c r="B9" s="18"/>
      <c r="C9" s="29"/>
      <c r="D9" s="462" t="s">
        <v>345</v>
      </c>
      <c r="E9" s="462"/>
      <c r="F9" s="462" t="s">
        <v>345</v>
      </c>
      <c r="G9" s="462"/>
      <c r="H9" s="462" t="s">
        <v>345</v>
      </c>
      <c r="I9" s="462"/>
      <c r="J9" s="462" t="s">
        <v>345</v>
      </c>
      <c r="K9" s="462"/>
      <c r="L9" s="462" t="s">
        <v>345</v>
      </c>
      <c r="M9" s="42"/>
      <c r="N9" s="1"/>
      <c r="O9" s="24"/>
      <c r="P9" s="18"/>
      <c r="Q9" s="29"/>
      <c r="R9" s="462" t="s">
        <v>345</v>
      </c>
      <c r="S9" s="462"/>
      <c r="T9" s="462" t="s">
        <v>345</v>
      </c>
      <c r="U9" s="462"/>
      <c r="V9" s="462" t="s">
        <v>345</v>
      </c>
      <c r="W9" s="462"/>
      <c r="X9" s="462" t="s">
        <v>345</v>
      </c>
      <c r="Y9" s="462"/>
      <c r="Z9" s="462" t="s">
        <v>345</v>
      </c>
      <c r="AA9" s="42"/>
      <c r="AB9" s="1"/>
      <c r="AC9" s="1"/>
      <c r="AD9" s="1"/>
      <c r="AE9" s="1"/>
      <c r="AF9" s="1"/>
      <c r="AG9" s="1"/>
      <c r="AH9" s="1"/>
      <c r="AI9" s="1"/>
      <c r="AJ9" s="1"/>
    </row>
    <row r="10" spans="1:36" ht="12.75" customHeight="1">
      <c r="A10" s="22"/>
      <c r="B10" s="23"/>
      <c r="C10" s="547"/>
      <c r="D10" s="55"/>
      <c r="E10" s="55"/>
      <c r="F10" s="55"/>
      <c r="G10" s="55"/>
      <c r="H10" s="55"/>
      <c r="I10" s="55"/>
      <c r="J10" s="55"/>
      <c r="K10" s="55"/>
      <c r="L10" s="60"/>
      <c r="M10" s="61"/>
      <c r="N10" s="1"/>
      <c r="O10" s="22"/>
      <c r="P10" s="23"/>
      <c r="Q10" s="547"/>
      <c r="R10" s="55"/>
      <c r="S10" s="55"/>
      <c r="T10" s="55"/>
      <c r="U10" s="55"/>
      <c r="V10" s="55"/>
      <c r="W10" s="55"/>
      <c r="X10" s="55"/>
      <c r="Y10" s="55"/>
      <c r="Z10" s="60"/>
      <c r="AA10" s="6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 customHeight="1">
      <c r="A11" s="464" t="s">
        <v>806</v>
      </c>
      <c r="B11" s="21"/>
      <c r="C11" s="85">
        <f>C12++C13+C14+C15+C16</f>
        <v>76401</v>
      </c>
      <c r="D11" s="549">
        <f>C11/M11*100</f>
        <v>7.922686377720536</v>
      </c>
      <c r="E11" s="29">
        <f>E12++E13+E14+E15+E16</f>
        <v>464258</v>
      </c>
      <c r="F11" s="549">
        <f>E11/M11*100</f>
        <v>48.142963211839906</v>
      </c>
      <c r="G11" s="29">
        <f>G12++G13+G14+G15+G16</f>
        <v>397817</v>
      </c>
      <c r="H11" s="549">
        <f>G11/M11*100</f>
        <v>41.253116146721254</v>
      </c>
      <c r="I11" s="29">
        <f>I12++I13+I14+I15+I16</f>
        <v>8588</v>
      </c>
      <c r="J11" s="549">
        <f>I11/M11*100</f>
        <v>0.8905646603037128</v>
      </c>
      <c r="K11" s="29">
        <f>K12++K13+K14+K15+K16</f>
        <v>17268</v>
      </c>
      <c r="L11" s="550">
        <f>K11/M11*100</f>
        <v>1.7906696034145915</v>
      </c>
      <c r="M11" s="43">
        <f>M12++M13+M14+M15+M16</f>
        <v>964332</v>
      </c>
      <c r="N11" s="1"/>
      <c r="O11" s="464" t="s">
        <v>806</v>
      </c>
      <c r="P11" s="21"/>
      <c r="Q11" s="85">
        <f>Q12++Q13+Q14+Q15+Q16</f>
        <v>64589</v>
      </c>
      <c r="R11" s="549">
        <f>Q11/AA11*100</f>
        <v>6.927147459684857</v>
      </c>
      <c r="S11" s="29">
        <f>S12++S13+S14+S15+S16</f>
        <v>439760</v>
      </c>
      <c r="T11" s="549">
        <f>S11/AA11*100</f>
        <v>47.16410483009511</v>
      </c>
      <c r="U11" s="29">
        <f>U12++U13+U14+U15+U16</f>
        <v>401474</v>
      </c>
      <c r="V11" s="549">
        <f>U11/AA11*100</f>
        <v>43.057944839361475</v>
      </c>
      <c r="W11" s="29">
        <f>W12++W13+W14+W15+W16</f>
        <v>9313</v>
      </c>
      <c r="X11" s="549">
        <f>W11/AA11*100</f>
        <v>0.9988159638954788</v>
      </c>
      <c r="Y11" s="29">
        <f>Y12++Y13+Y14+Y15+Y16</f>
        <v>17268</v>
      </c>
      <c r="Z11" s="550">
        <f>Y11/AA11*100</f>
        <v>1.851986906963076</v>
      </c>
      <c r="AA11" s="43">
        <f>AA12++AA13+AA14+AA15+AA16</f>
        <v>932404</v>
      </c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 customHeight="1">
      <c r="A12" s="57"/>
      <c r="B12" s="393" t="s">
        <v>807</v>
      </c>
      <c r="C12" s="85">
        <v>73632</v>
      </c>
      <c r="D12" s="549">
        <f aca="true" t="shared" si="0" ref="D12:D33">C12/M12*100</f>
        <v>8.183106339706935</v>
      </c>
      <c r="E12" s="29">
        <v>439760</v>
      </c>
      <c r="F12" s="549">
        <f aca="true" t="shared" si="1" ref="F12:F33">E12/M12*100</f>
        <v>48.87281133134401</v>
      </c>
      <c r="G12" s="29">
        <v>361948</v>
      </c>
      <c r="H12" s="549">
        <f aca="true" t="shared" si="2" ref="H12:H33">G12/M12*100</f>
        <v>40.22515989575519</v>
      </c>
      <c r="I12" s="29">
        <v>8423</v>
      </c>
      <c r="J12" s="549">
        <f aca="true" t="shared" si="3" ref="J12:J33">I12/M12*100</f>
        <v>0.93609170875912</v>
      </c>
      <c r="K12" s="29">
        <v>16042</v>
      </c>
      <c r="L12" s="550">
        <f aca="true" t="shared" si="4" ref="L12:L33">K12/M12*100</f>
        <v>1.7828307244347388</v>
      </c>
      <c r="M12" s="43">
        <f>SUM(C12+E12+G12+I12+K12)</f>
        <v>899805</v>
      </c>
      <c r="N12" s="1"/>
      <c r="O12" s="57"/>
      <c r="P12" s="393" t="s">
        <v>807</v>
      </c>
      <c r="Q12" s="85">
        <v>63132</v>
      </c>
      <c r="R12" s="29"/>
      <c r="S12" s="29">
        <v>415262</v>
      </c>
      <c r="T12" s="549">
        <f aca="true" t="shared" si="5" ref="T12:T33">S12/AA12*100</f>
        <v>45.83172379693132</v>
      </c>
      <c r="U12" s="29">
        <v>401474</v>
      </c>
      <c r="V12" s="549">
        <f aca="true" t="shared" si="6" ref="V12:V33">U12/AA12*100</f>
        <v>44.309966911610516</v>
      </c>
      <c r="W12" s="29">
        <v>9148</v>
      </c>
      <c r="X12" s="549">
        <f aca="true" t="shared" si="7" ref="X12:X33">W12/AA12*100</f>
        <v>1.0096483889552323</v>
      </c>
      <c r="Y12" s="29">
        <v>17042</v>
      </c>
      <c r="Z12" s="550">
        <f aca="true" t="shared" si="8" ref="Z12:Z33">Y12/AA12*100</f>
        <v>1.8808950420392514</v>
      </c>
      <c r="AA12" s="43">
        <f>SUM(Q12+S12+U12+W12+Y12)</f>
        <v>906058</v>
      </c>
      <c r="AB12" s="9"/>
      <c r="AC12" s="1"/>
      <c r="AD12" s="9"/>
      <c r="AE12" s="1"/>
      <c r="AF12" s="1"/>
      <c r="AG12" s="1"/>
      <c r="AH12" s="1"/>
      <c r="AI12" s="1"/>
      <c r="AJ12" s="1"/>
    </row>
    <row r="13" spans="1:36" ht="12.75" customHeight="1">
      <c r="A13" s="57"/>
      <c r="B13" s="21" t="s">
        <v>711</v>
      </c>
      <c r="C13" s="85">
        <v>314</v>
      </c>
      <c r="D13" s="549">
        <f t="shared" si="0"/>
        <v>1.9387503087182019</v>
      </c>
      <c r="E13" s="29">
        <v>8025</v>
      </c>
      <c r="F13" s="549">
        <f t="shared" si="1"/>
        <v>49.54927142504322</v>
      </c>
      <c r="G13" s="29">
        <v>7810</v>
      </c>
      <c r="H13" s="549">
        <f t="shared" si="2"/>
        <v>48.221783156334894</v>
      </c>
      <c r="I13" s="29"/>
      <c r="J13" s="549">
        <f t="shared" si="3"/>
        <v>0</v>
      </c>
      <c r="K13" s="29">
        <v>47</v>
      </c>
      <c r="L13" s="550">
        <f t="shared" si="4"/>
        <v>0.2901951099036799</v>
      </c>
      <c r="M13" s="43">
        <f>SUM(C13+E13+G13+I13+K13)</f>
        <v>16196</v>
      </c>
      <c r="N13" s="1"/>
      <c r="O13" s="57"/>
      <c r="P13" s="21" t="s">
        <v>711</v>
      </c>
      <c r="Q13" s="85">
        <v>232</v>
      </c>
      <c r="R13" s="29"/>
      <c r="S13" s="29">
        <v>8025</v>
      </c>
      <c r="T13" s="549">
        <f t="shared" si="5"/>
        <v>96.64017341040463</v>
      </c>
      <c r="U13" s="29"/>
      <c r="V13" s="549">
        <f t="shared" si="6"/>
        <v>0</v>
      </c>
      <c r="W13" s="29"/>
      <c r="X13" s="549">
        <f t="shared" si="7"/>
        <v>0</v>
      </c>
      <c r="Y13" s="29">
        <v>47</v>
      </c>
      <c r="Z13" s="550">
        <f t="shared" si="8"/>
        <v>0.5659922928709056</v>
      </c>
      <c r="AA13" s="43">
        <f>SUM(Q13+S13+U13+W13+Y13)</f>
        <v>8304</v>
      </c>
      <c r="AB13" s="9"/>
      <c r="AC13" s="1"/>
      <c r="AD13" s="9"/>
      <c r="AE13" s="1"/>
      <c r="AF13" s="1"/>
      <c r="AG13" s="1"/>
      <c r="AH13" s="1"/>
      <c r="AI13" s="1"/>
      <c r="AJ13" s="1"/>
    </row>
    <row r="14" spans="1:36" ht="12.75" customHeight="1">
      <c r="A14" s="57"/>
      <c r="B14" s="21" t="s">
        <v>515</v>
      </c>
      <c r="C14" s="85">
        <v>1601</v>
      </c>
      <c r="D14" s="549">
        <f t="shared" si="0"/>
        <v>5.4494707103713536</v>
      </c>
      <c r="E14" s="29">
        <v>12456</v>
      </c>
      <c r="F14" s="549">
        <f t="shared" si="1"/>
        <v>42.39763096089043</v>
      </c>
      <c r="G14" s="29">
        <v>14048</v>
      </c>
      <c r="H14" s="549">
        <f t="shared" si="2"/>
        <v>47.81646754484496</v>
      </c>
      <c r="I14" s="29">
        <v>165</v>
      </c>
      <c r="J14" s="549">
        <f t="shared" si="3"/>
        <v>0.5616256509751864</v>
      </c>
      <c r="K14" s="29">
        <v>1109</v>
      </c>
      <c r="L14" s="550">
        <f t="shared" si="4"/>
        <v>3.774805132918071</v>
      </c>
      <c r="M14" s="43">
        <f>SUM(C14+E14+G14+I14+K14)</f>
        <v>29379</v>
      </c>
      <c r="N14" s="1"/>
      <c r="O14" s="57"/>
      <c r="P14" s="21" t="s">
        <v>515</v>
      </c>
      <c r="Q14" s="85">
        <v>731</v>
      </c>
      <c r="R14" s="29"/>
      <c r="S14" s="29">
        <v>12456</v>
      </c>
      <c r="T14" s="549">
        <f t="shared" si="5"/>
        <v>92.53398707376867</v>
      </c>
      <c r="U14" s="29"/>
      <c r="V14" s="549">
        <f t="shared" si="6"/>
        <v>0</v>
      </c>
      <c r="W14" s="29">
        <v>165</v>
      </c>
      <c r="X14" s="549">
        <f t="shared" si="7"/>
        <v>1.2257633162469357</v>
      </c>
      <c r="Y14" s="29">
        <v>109</v>
      </c>
      <c r="Z14" s="550">
        <f t="shared" si="8"/>
        <v>0.809746675581309</v>
      </c>
      <c r="AA14" s="43">
        <f>SUM(Q14+S14+U14+W14+Y14)</f>
        <v>13461</v>
      </c>
      <c r="AB14" s="9"/>
      <c r="AC14" s="1"/>
      <c r="AD14" s="9"/>
      <c r="AE14" s="1"/>
      <c r="AF14" s="1"/>
      <c r="AG14" s="1"/>
      <c r="AH14" s="1"/>
      <c r="AI14" s="1"/>
      <c r="AJ14" s="1"/>
    </row>
    <row r="15" spans="1:36" ht="12.75" customHeight="1">
      <c r="A15" s="57"/>
      <c r="B15" s="21" t="s">
        <v>531</v>
      </c>
      <c r="C15" s="85">
        <v>391</v>
      </c>
      <c r="D15" s="549">
        <f t="shared" si="0"/>
        <v>3.9111733520056013</v>
      </c>
      <c r="E15" s="29">
        <v>2172</v>
      </c>
      <c r="F15" s="549">
        <f t="shared" si="1"/>
        <v>21.726517955386615</v>
      </c>
      <c r="G15" s="29">
        <v>7399</v>
      </c>
      <c r="H15" s="549">
        <f t="shared" si="2"/>
        <v>74.01220366109833</v>
      </c>
      <c r="I15" s="29"/>
      <c r="J15" s="549">
        <f t="shared" si="3"/>
        <v>0</v>
      </c>
      <c r="K15" s="29">
        <v>35</v>
      </c>
      <c r="L15" s="550">
        <f t="shared" si="4"/>
        <v>0.3501050315094528</v>
      </c>
      <c r="M15" s="43">
        <f>SUM(C15+E15+G15+I15+K15)</f>
        <v>9997</v>
      </c>
      <c r="N15" s="1"/>
      <c r="O15" s="57"/>
      <c r="P15" s="21" t="s">
        <v>531</v>
      </c>
      <c r="Q15" s="85">
        <v>241</v>
      </c>
      <c r="R15" s="29"/>
      <c r="S15" s="29">
        <v>2172</v>
      </c>
      <c r="T15" s="549">
        <f t="shared" si="5"/>
        <v>88.72549019607843</v>
      </c>
      <c r="U15" s="29"/>
      <c r="V15" s="549">
        <f t="shared" si="6"/>
        <v>0</v>
      </c>
      <c r="W15" s="29"/>
      <c r="X15" s="549">
        <f t="shared" si="7"/>
        <v>0</v>
      </c>
      <c r="Y15" s="29">
        <v>35</v>
      </c>
      <c r="Z15" s="550">
        <f t="shared" si="8"/>
        <v>1.4297385620915033</v>
      </c>
      <c r="AA15" s="43">
        <f>SUM(Q15+S15+U15+W15+Y15)</f>
        <v>2448</v>
      </c>
      <c r="AB15" s="9"/>
      <c r="AC15" s="1"/>
      <c r="AD15" s="9"/>
      <c r="AE15" s="1"/>
      <c r="AF15" s="1"/>
      <c r="AG15" s="1"/>
      <c r="AH15" s="1"/>
      <c r="AI15" s="1"/>
      <c r="AJ15" s="1"/>
    </row>
    <row r="16" spans="1:36" ht="12.75" customHeight="1">
      <c r="A16" s="57"/>
      <c r="B16" s="21" t="s">
        <v>532</v>
      </c>
      <c r="C16" s="85">
        <v>463</v>
      </c>
      <c r="D16" s="549">
        <f t="shared" si="0"/>
        <v>5.170295924064768</v>
      </c>
      <c r="E16" s="29">
        <v>1845</v>
      </c>
      <c r="F16" s="549">
        <f t="shared" si="1"/>
        <v>20.603015075376884</v>
      </c>
      <c r="G16" s="29">
        <v>6612</v>
      </c>
      <c r="H16" s="549">
        <f t="shared" si="2"/>
        <v>73.8358458961474</v>
      </c>
      <c r="I16" s="29"/>
      <c r="J16" s="549">
        <f t="shared" si="3"/>
        <v>0</v>
      </c>
      <c r="K16" s="29">
        <v>35</v>
      </c>
      <c r="L16" s="550">
        <f t="shared" si="4"/>
        <v>0.3908431044109436</v>
      </c>
      <c r="M16" s="43">
        <f>SUM(C16+E16+G16+I16+K16)</f>
        <v>8955</v>
      </c>
      <c r="N16" s="1"/>
      <c r="O16" s="57"/>
      <c r="P16" s="21" t="s">
        <v>532</v>
      </c>
      <c r="Q16" s="85">
        <v>253</v>
      </c>
      <c r="R16" s="29"/>
      <c r="S16" s="29">
        <v>1845</v>
      </c>
      <c r="T16" s="549">
        <f t="shared" si="5"/>
        <v>86.49789029535864</v>
      </c>
      <c r="U16" s="29"/>
      <c r="V16" s="549">
        <f t="shared" si="6"/>
        <v>0</v>
      </c>
      <c r="W16" s="29"/>
      <c r="X16" s="549">
        <f t="shared" si="7"/>
        <v>0</v>
      </c>
      <c r="Y16" s="29">
        <v>35</v>
      </c>
      <c r="Z16" s="550">
        <f t="shared" si="8"/>
        <v>1.640881387716831</v>
      </c>
      <c r="AA16" s="43">
        <f>SUM(Q16+S16+U16+W16+Y16)</f>
        <v>2133</v>
      </c>
      <c r="AB16" s="9"/>
      <c r="AC16" s="1"/>
      <c r="AD16" s="9"/>
      <c r="AE16" s="1"/>
      <c r="AF16" s="1"/>
      <c r="AG16" s="1"/>
      <c r="AH16" s="1"/>
      <c r="AI16" s="1"/>
      <c r="AJ16" s="1"/>
    </row>
    <row r="17" spans="1:36" ht="12.75" customHeight="1">
      <c r="A17" s="57"/>
      <c r="B17" s="21"/>
      <c r="C17" s="85"/>
      <c r="D17" s="549"/>
      <c r="E17" s="29"/>
      <c r="F17" s="549"/>
      <c r="G17" s="29"/>
      <c r="H17" s="549"/>
      <c r="I17" s="29"/>
      <c r="J17" s="549"/>
      <c r="K17" s="29"/>
      <c r="L17" s="550"/>
      <c r="M17" s="43"/>
      <c r="N17" s="1"/>
      <c r="O17" s="57"/>
      <c r="P17" s="21"/>
      <c r="Q17" s="85"/>
      <c r="R17" s="29"/>
      <c r="S17" s="29"/>
      <c r="T17" s="549"/>
      <c r="U17" s="29"/>
      <c r="V17" s="549"/>
      <c r="W17" s="29"/>
      <c r="X17" s="549"/>
      <c r="Y17" s="29"/>
      <c r="Z17" s="550"/>
      <c r="AA17" s="43"/>
      <c r="AB17" s="9"/>
      <c r="AC17" s="1"/>
      <c r="AD17" s="9"/>
      <c r="AE17" s="1"/>
      <c r="AF17" s="1"/>
      <c r="AG17" s="1"/>
      <c r="AH17" s="1"/>
      <c r="AI17" s="1"/>
      <c r="AJ17" s="1"/>
    </row>
    <row r="18" spans="1:30" s="1" customFormat="1" ht="12.75">
      <c r="A18" s="466" t="s">
        <v>533</v>
      </c>
      <c r="B18" s="467"/>
      <c r="C18" s="483">
        <f>C11</f>
        <v>76401</v>
      </c>
      <c r="D18" s="551">
        <f t="shared" si="0"/>
        <v>7.922686377720536</v>
      </c>
      <c r="E18" s="25">
        <f>E11</f>
        <v>464258</v>
      </c>
      <c r="F18" s="551">
        <f t="shared" si="1"/>
        <v>48.142963211839906</v>
      </c>
      <c r="G18" s="25">
        <f>G11</f>
        <v>397817</v>
      </c>
      <c r="H18" s="551">
        <f t="shared" si="2"/>
        <v>41.253116146721254</v>
      </c>
      <c r="I18" s="25">
        <f>I11</f>
        <v>8588</v>
      </c>
      <c r="J18" s="551">
        <f t="shared" si="3"/>
        <v>0.8905646603037128</v>
      </c>
      <c r="K18" s="25">
        <f>K11</f>
        <v>17268</v>
      </c>
      <c r="L18" s="552">
        <f t="shared" si="4"/>
        <v>1.7906696034145915</v>
      </c>
      <c r="M18" s="435">
        <f>M11</f>
        <v>964332</v>
      </c>
      <c r="O18" s="466" t="s">
        <v>533</v>
      </c>
      <c r="P18" s="467"/>
      <c r="Q18" s="483">
        <f>Q11</f>
        <v>64589</v>
      </c>
      <c r="R18" s="25">
        <f>R11</f>
        <v>6.927147459684857</v>
      </c>
      <c r="S18" s="25">
        <f aca="true" t="shared" si="9" ref="S18:Y18">S11</f>
        <v>439760</v>
      </c>
      <c r="T18" s="551">
        <f t="shared" si="5"/>
        <v>47.16410483009511</v>
      </c>
      <c r="U18" s="25">
        <f t="shared" si="9"/>
        <v>401474</v>
      </c>
      <c r="V18" s="551">
        <f t="shared" si="6"/>
        <v>43.057944839361475</v>
      </c>
      <c r="W18" s="25">
        <f t="shared" si="9"/>
        <v>9313</v>
      </c>
      <c r="X18" s="551">
        <f t="shared" si="7"/>
        <v>0.9988159638954788</v>
      </c>
      <c r="Y18" s="25">
        <f t="shared" si="9"/>
        <v>17268</v>
      </c>
      <c r="Z18" s="552">
        <f t="shared" si="8"/>
        <v>1.851986906963076</v>
      </c>
      <c r="AA18" s="435">
        <f>AA11</f>
        <v>932404</v>
      </c>
      <c r="AB18" s="9"/>
      <c r="AD18" s="9"/>
    </row>
    <row r="19" spans="1:30" s="1" customFormat="1" ht="12.75">
      <c r="A19" s="57"/>
      <c r="B19" s="21"/>
      <c r="C19" s="85"/>
      <c r="D19" s="549"/>
      <c r="E19" s="29"/>
      <c r="F19" s="549"/>
      <c r="G19" s="29"/>
      <c r="H19" s="549"/>
      <c r="I19" s="29"/>
      <c r="J19" s="549"/>
      <c r="K19" s="29"/>
      <c r="L19" s="550"/>
      <c r="M19" s="43"/>
      <c r="O19" s="57"/>
      <c r="P19" s="21"/>
      <c r="Q19" s="85"/>
      <c r="R19" s="29"/>
      <c r="S19" s="29"/>
      <c r="T19" s="549"/>
      <c r="U19" s="29"/>
      <c r="V19" s="549"/>
      <c r="W19" s="29"/>
      <c r="X19" s="549"/>
      <c r="Y19" s="29"/>
      <c r="Z19" s="550"/>
      <c r="AA19" s="43"/>
      <c r="AB19" s="9"/>
      <c r="AD19" s="9"/>
    </row>
    <row r="20" spans="1:30" s="1" customFormat="1" ht="12.75">
      <c r="A20" s="57" t="s">
        <v>172</v>
      </c>
      <c r="B20" s="21"/>
      <c r="C20" s="85">
        <v>17255</v>
      </c>
      <c r="D20" s="549">
        <f t="shared" si="0"/>
        <v>8.165921298596816</v>
      </c>
      <c r="E20" s="29">
        <v>97082</v>
      </c>
      <c r="F20" s="549">
        <f t="shared" si="1"/>
        <v>45.9440145760867</v>
      </c>
      <c r="G20" s="29">
        <v>94235</v>
      </c>
      <c r="H20" s="549">
        <f t="shared" si="2"/>
        <v>44.59667305553584</v>
      </c>
      <c r="I20" s="29">
        <v>774</v>
      </c>
      <c r="J20" s="549">
        <f t="shared" si="3"/>
        <v>0.3662951657556613</v>
      </c>
      <c r="K20" s="29">
        <v>1959</v>
      </c>
      <c r="L20" s="550">
        <f t="shared" si="4"/>
        <v>0.9270959040249875</v>
      </c>
      <c r="M20" s="43">
        <f>SUM(C20+E20+G20+I20+K20)</f>
        <v>211305</v>
      </c>
      <c r="O20" s="57" t="s">
        <v>172</v>
      </c>
      <c r="P20" s="21"/>
      <c r="Q20" s="85">
        <v>16933</v>
      </c>
      <c r="R20" s="29"/>
      <c r="S20" s="29">
        <v>97082</v>
      </c>
      <c r="T20" s="549">
        <f t="shared" si="5"/>
        <v>45.96707370773536</v>
      </c>
      <c r="U20" s="29">
        <v>94451</v>
      </c>
      <c r="V20" s="549">
        <f t="shared" si="6"/>
        <v>44.7213291729601</v>
      </c>
      <c r="W20" s="29">
        <v>774</v>
      </c>
      <c r="X20" s="549">
        <f t="shared" si="7"/>
        <v>0.3664790079498483</v>
      </c>
      <c r="Y20" s="29">
        <v>1959</v>
      </c>
      <c r="Z20" s="550">
        <f t="shared" si="8"/>
        <v>0.9275612100436083</v>
      </c>
      <c r="AA20" s="43">
        <f>SUM(Q20+S20+U20+W20+Y20)</f>
        <v>211199</v>
      </c>
      <c r="AB20" s="9"/>
      <c r="AD20" s="9"/>
    </row>
    <row r="21" spans="1:30" s="1" customFormat="1" ht="12.75">
      <c r="A21" s="57" t="s">
        <v>173</v>
      </c>
      <c r="B21" s="21"/>
      <c r="C21" s="85">
        <v>10845</v>
      </c>
      <c r="D21" s="549">
        <f t="shared" si="0"/>
        <v>6.175686756867569</v>
      </c>
      <c r="E21" s="29">
        <v>86119</v>
      </c>
      <c r="F21" s="549">
        <f t="shared" si="1"/>
        <v>49.04047651587627</v>
      </c>
      <c r="G21" s="29">
        <v>77600</v>
      </c>
      <c r="H21" s="549">
        <f t="shared" si="2"/>
        <v>44.18933078219671</v>
      </c>
      <c r="I21" s="29">
        <v>509</v>
      </c>
      <c r="J21" s="549">
        <f t="shared" si="3"/>
        <v>0.28985012072342947</v>
      </c>
      <c r="K21" s="29">
        <v>535</v>
      </c>
      <c r="L21" s="550">
        <f t="shared" si="4"/>
        <v>0.3046558243360211</v>
      </c>
      <c r="M21" s="43">
        <f>SUM(C21+E21+G21+I21+K21)</f>
        <v>175608</v>
      </c>
      <c r="O21" s="57" t="s">
        <v>173</v>
      </c>
      <c r="P21" s="21"/>
      <c r="Q21" s="85">
        <v>11317</v>
      </c>
      <c r="R21" s="29"/>
      <c r="S21" s="29">
        <v>86119</v>
      </c>
      <c r="T21" s="549">
        <f t="shared" si="5"/>
        <v>50.356687600135665</v>
      </c>
      <c r="U21" s="29">
        <v>72387</v>
      </c>
      <c r="V21" s="549">
        <f t="shared" si="6"/>
        <v>42.32712346068835</v>
      </c>
      <c r="W21" s="29">
        <v>660</v>
      </c>
      <c r="X21" s="549">
        <f t="shared" si="7"/>
        <v>0.3859242886713679</v>
      </c>
      <c r="Y21" s="29">
        <v>535</v>
      </c>
      <c r="Z21" s="550">
        <f t="shared" si="8"/>
        <v>0.3128325673320937</v>
      </c>
      <c r="AA21" s="43">
        <f>SUM(Q21+S21+U21+W21+Y21)</f>
        <v>171018</v>
      </c>
      <c r="AB21" s="9"/>
      <c r="AD21" s="9"/>
    </row>
    <row r="22" spans="1:30" s="1" customFormat="1" ht="12.75">
      <c r="A22" s="466" t="s">
        <v>534</v>
      </c>
      <c r="B22" s="467"/>
      <c r="C22" s="483">
        <f>C20+C21</f>
        <v>28100</v>
      </c>
      <c r="D22" s="551">
        <f t="shared" si="0"/>
        <v>7.262614592944668</v>
      </c>
      <c r="E22" s="25">
        <f>E20+E21</f>
        <v>183201</v>
      </c>
      <c r="F22" s="551">
        <f t="shared" si="1"/>
        <v>47.349404129610534</v>
      </c>
      <c r="G22" s="25">
        <f>G20+G21</f>
        <v>171835</v>
      </c>
      <c r="H22" s="551">
        <f t="shared" si="2"/>
        <v>44.41179283198032</v>
      </c>
      <c r="I22" s="25">
        <f>I20+I21</f>
        <v>1283</v>
      </c>
      <c r="J22" s="551">
        <f t="shared" si="3"/>
        <v>0.331599093336228</v>
      </c>
      <c r="K22" s="25">
        <f>K20+K21</f>
        <v>2494</v>
      </c>
      <c r="L22" s="553">
        <f t="shared" si="4"/>
        <v>0.6445893521282563</v>
      </c>
      <c r="M22" s="435">
        <f>M20+M21</f>
        <v>386913</v>
      </c>
      <c r="O22" s="466" t="s">
        <v>534</v>
      </c>
      <c r="P22" s="467"/>
      <c r="Q22" s="483">
        <f>Q20+Q21</f>
        <v>28250</v>
      </c>
      <c r="R22" s="25">
        <f>R20+R21</f>
        <v>0</v>
      </c>
      <c r="S22" s="25">
        <f>S20+S21</f>
        <v>183201</v>
      </c>
      <c r="T22" s="551">
        <f t="shared" si="5"/>
        <v>47.931149059304005</v>
      </c>
      <c r="U22" s="25">
        <f>U20+U21</f>
        <v>166838</v>
      </c>
      <c r="V22" s="551">
        <f t="shared" si="6"/>
        <v>43.65007312599911</v>
      </c>
      <c r="W22" s="25">
        <f>W20+W21</f>
        <v>1434</v>
      </c>
      <c r="X22" s="551">
        <f t="shared" si="7"/>
        <v>0.37517954460424313</v>
      </c>
      <c r="Y22" s="25">
        <f>Y20+Y21</f>
        <v>2494</v>
      </c>
      <c r="Z22" s="552">
        <f t="shared" si="8"/>
        <v>0.6525089150927352</v>
      </c>
      <c r="AA22" s="435">
        <f>AA20+AA21</f>
        <v>382217</v>
      </c>
      <c r="AB22" s="9"/>
      <c r="AD22" s="9"/>
    </row>
    <row r="23" spans="1:30" s="1" customFormat="1" ht="12.75">
      <c r="A23" s="57"/>
      <c r="B23" s="21"/>
      <c r="C23" s="85"/>
      <c r="D23" s="549"/>
      <c r="E23" s="29"/>
      <c r="F23" s="549"/>
      <c r="G23" s="29"/>
      <c r="H23" s="549"/>
      <c r="I23" s="29"/>
      <c r="J23" s="549"/>
      <c r="K23" s="29"/>
      <c r="L23" s="550"/>
      <c r="M23" s="43"/>
      <c r="O23" s="57"/>
      <c r="P23" s="21"/>
      <c r="Q23" s="85"/>
      <c r="R23" s="29"/>
      <c r="S23" s="29"/>
      <c r="T23" s="549"/>
      <c r="U23" s="29"/>
      <c r="V23" s="549"/>
      <c r="W23" s="29"/>
      <c r="X23" s="549"/>
      <c r="Y23" s="29"/>
      <c r="Z23" s="550"/>
      <c r="AA23" s="43"/>
      <c r="AB23" s="9"/>
      <c r="AD23" s="9"/>
    </row>
    <row r="24" spans="1:30" s="1" customFormat="1" ht="12.75">
      <c r="A24" s="57" t="s">
        <v>174</v>
      </c>
      <c r="B24" s="21"/>
      <c r="C24" s="85">
        <v>2064</v>
      </c>
      <c r="D24" s="549">
        <f t="shared" si="0"/>
        <v>4.002715019877824</v>
      </c>
      <c r="E24" s="29"/>
      <c r="F24" s="549">
        <f t="shared" si="1"/>
        <v>0</v>
      </c>
      <c r="G24" s="29">
        <v>48148</v>
      </c>
      <c r="H24" s="549">
        <f t="shared" si="2"/>
        <v>93.37341219819645</v>
      </c>
      <c r="I24" s="29">
        <v>794</v>
      </c>
      <c r="J24" s="549">
        <f t="shared" si="3"/>
        <v>1.5398041307088142</v>
      </c>
      <c r="K24" s="29">
        <v>559</v>
      </c>
      <c r="L24" s="550">
        <f t="shared" si="4"/>
        <v>1.0840686512169107</v>
      </c>
      <c r="M24" s="43">
        <f>SUM(C24+E24+G24+I24+K24)</f>
        <v>51565</v>
      </c>
      <c r="O24" s="57" t="s">
        <v>174</v>
      </c>
      <c r="P24" s="21"/>
      <c r="Q24" s="85">
        <v>2063</v>
      </c>
      <c r="R24" s="29"/>
      <c r="S24" s="29"/>
      <c r="T24" s="549">
        <f t="shared" si="5"/>
        <v>0</v>
      </c>
      <c r="U24" s="29">
        <v>46281</v>
      </c>
      <c r="V24" s="549">
        <f t="shared" si="6"/>
        <v>93.12447180973076</v>
      </c>
      <c r="W24" s="29">
        <v>795</v>
      </c>
      <c r="X24" s="549">
        <f t="shared" si="7"/>
        <v>1.5996619582276952</v>
      </c>
      <c r="Y24" s="29">
        <v>559</v>
      </c>
      <c r="Z24" s="550">
        <f t="shared" si="8"/>
        <v>1.124793754275826</v>
      </c>
      <c r="AA24" s="43">
        <f>SUM(Q24+S24+U24+W24+Y24)</f>
        <v>49698</v>
      </c>
      <c r="AB24" s="9"/>
      <c r="AD24" s="9"/>
    </row>
    <row r="25" spans="1:30" s="1" customFormat="1" ht="12.75">
      <c r="A25" s="57" t="s">
        <v>205</v>
      </c>
      <c r="B25" s="21"/>
      <c r="C25" s="85">
        <v>103675</v>
      </c>
      <c r="D25" s="549">
        <f t="shared" si="0"/>
        <v>54.54569369179776</v>
      </c>
      <c r="E25" s="29"/>
      <c r="F25" s="549">
        <f t="shared" si="1"/>
        <v>0</v>
      </c>
      <c r="G25" s="29">
        <v>79110</v>
      </c>
      <c r="H25" s="549">
        <f t="shared" si="2"/>
        <v>41.62150786552323</v>
      </c>
      <c r="I25" s="29">
        <v>5942</v>
      </c>
      <c r="J25" s="549">
        <f t="shared" si="3"/>
        <v>3.126216657021098</v>
      </c>
      <c r="K25" s="29">
        <v>1343</v>
      </c>
      <c r="L25" s="550">
        <f t="shared" si="4"/>
        <v>0.7065817856579155</v>
      </c>
      <c r="M25" s="43">
        <f>SUM(C25+E25+G25+I25+K25)</f>
        <v>190070</v>
      </c>
      <c r="O25" s="57" t="s">
        <v>205</v>
      </c>
      <c r="P25" s="21"/>
      <c r="Q25" s="85">
        <v>103678</v>
      </c>
      <c r="R25" s="29"/>
      <c r="S25" s="29"/>
      <c r="T25" s="549">
        <f t="shared" si="5"/>
        <v>0</v>
      </c>
      <c r="U25" s="29">
        <v>59124</v>
      </c>
      <c r="V25" s="549">
        <f t="shared" si="6"/>
        <v>34.76103405904038</v>
      </c>
      <c r="W25" s="29">
        <v>5942</v>
      </c>
      <c r="X25" s="549">
        <f t="shared" si="7"/>
        <v>3.4935062644411388</v>
      </c>
      <c r="Y25" s="29">
        <v>1343</v>
      </c>
      <c r="Z25" s="550">
        <f t="shared" si="8"/>
        <v>0.7895959126799814</v>
      </c>
      <c r="AA25" s="43">
        <f>SUM(Q25+S25+U25+W25+Y25)</f>
        <v>170087</v>
      </c>
      <c r="AB25" s="9"/>
      <c r="AC25" s="230"/>
      <c r="AD25" s="9"/>
    </row>
    <row r="26" spans="1:30" s="1" customFormat="1" ht="12.75">
      <c r="A26" s="57" t="s">
        <v>451</v>
      </c>
      <c r="B26" s="21"/>
      <c r="C26" s="85">
        <v>37200</v>
      </c>
      <c r="D26" s="549">
        <f t="shared" si="0"/>
        <v>10.817255266869248</v>
      </c>
      <c r="E26" s="29">
        <v>145672</v>
      </c>
      <c r="F26" s="549">
        <f t="shared" si="1"/>
        <v>42.35944110847788</v>
      </c>
      <c r="G26" s="29">
        <v>102662</v>
      </c>
      <c r="H26" s="549">
        <f t="shared" si="2"/>
        <v>29.85271667224007</v>
      </c>
      <c r="I26" s="29">
        <v>46800</v>
      </c>
      <c r="J26" s="549">
        <f t="shared" si="3"/>
        <v>13.608805013158086</v>
      </c>
      <c r="K26" s="29">
        <v>11561</v>
      </c>
      <c r="L26" s="550">
        <f t="shared" si="4"/>
        <v>3.361781939254714</v>
      </c>
      <c r="M26" s="43">
        <f>SUM(C26+E26+G26+I26+K26)</f>
        <v>343895</v>
      </c>
      <c r="O26" s="57" t="s">
        <v>451</v>
      </c>
      <c r="P26" s="21"/>
      <c r="Q26" s="85">
        <v>40622</v>
      </c>
      <c r="R26" s="29"/>
      <c r="S26" s="29">
        <v>145672</v>
      </c>
      <c r="T26" s="549">
        <f t="shared" si="5"/>
        <v>42.31661936480916</v>
      </c>
      <c r="U26" s="29">
        <v>98595</v>
      </c>
      <c r="V26" s="549">
        <f t="shared" si="6"/>
        <v>28.641105265757037</v>
      </c>
      <c r="W26" s="29">
        <v>47793</v>
      </c>
      <c r="X26" s="549">
        <f t="shared" si="7"/>
        <v>13.883506708923637</v>
      </c>
      <c r="Y26" s="29">
        <v>11561</v>
      </c>
      <c r="Z26" s="550">
        <f t="shared" si="8"/>
        <v>3.35838346749244</v>
      </c>
      <c r="AA26" s="43">
        <f>SUM(Q26+S26+U26+W26+Y26)</f>
        <v>344243</v>
      </c>
      <c r="AB26" s="9"/>
      <c r="AC26" s="230"/>
      <c r="AD26" s="9"/>
    </row>
    <row r="27" spans="1:30" s="1" customFormat="1" ht="12.75">
      <c r="A27" s="57" t="s">
        <v>206</v>
      </c>
      <c r="B27" s="21"/>
      <c r="C27" s="85">
        <v>40000</v>
      </c>
      <c r="D27" s="549">
        <f t="shared" si="0"/>
        <v>207.18947477468146</v>
      </c>
      <c r="E27" s="29"/>
      <c r="F27" s="549">
        <f t="shared" si="1"/>
        <v>0</v>
      </c>
      <c r="G27" s="29">
        <v>-20694</v>
      </c>
      <c r="H27" s="549">
        <f t="shared" si="2"/>
        <v>-107.18947477468144</v>
      </c>
      <c r="I27" s="29"/>
      <c r="J27" s="549">
        <f t="shared" si="3"/>
        <v>0</v>
      </c>
      <c r="K27" s="29"/>
      <c r="L27" s="550">
        <f t="shared" si="4"/>
        <v>0</v>
      </c>
      <c r="M27" s="43">
        <f>SUM(C27+E27+G27+I27+K27)</f>
        <v>19306</v>
      </c>
      <c r="O27" s="57" t="s">
        <v>206</v>
      </c>
      <c r="P27" s="21"/>
      <c r="Q27" s="85">
        <v>40229</v>
      </c>
      <c r="R27" s="29"/>
      <c r="S27" s="29"/>
      <c r="T27" s="549">
        <f t="shared" si="5"/>
        <v>0</v>
      </c>
      <c r="U27" s="29">
        <v>-21445</v>
      </c>
      <c r="V27" s="549">
        <f t="shared" si="6"/>
        <v>-114.16631175468484</v>
      </c>
      <c r="W27" s="29"/>
      <c r="X27" s="549">
        <f t="shared" si="7"/>
        <v>0</v>
      </c>
      <c r="Y27" s="29"/>
      <c r="Z27" s="550">
        <f t="shared" si="8"/>
        <v>0</v>
      </c>
      <c r="AA27" s="43">
        <f>SUM(Q27+S27+U27+W27+Y27)</f>
        <v>18784</v>
      </c>
      <c r="AB27" s="9"/>
      <c r="AC27" s="230"/>
      <c r="AD27" s="9"/>
    </row>
    <row r="28" spans="1:30" s="1" customFormat="1" ht="12.75">
      <c r="A28" s="57" t="s">
        <v>535</v>
      </c>
      <c r="B28" s="21"/>
      <c r="C28" s="85">
        <v>373</v>
      </c>
      <c r="D28" s="549">
        <f t="shared" si="0"/>
        <v>5.546468401486989</v>
      </c>
      <c r="E28" s="29"/>
      <c r="F28" s="549">
        <f t="shared" si="1"/>
        <v>0</v>
      </c>
      <c r="G28" s="29"/>
      <c r="H28" s="549">
        <f t="shared" si="2"/>
        <v>0</v>
      </c>
      <c r="I28" s="29"/>
      <c r="J28" s="549">
        <f t="shared" si="3"/>
        <v>0</v>
      </c>
      <c r="K28" s="29">
        <v>6352</v>
      </c>
      <c r="L28" s="550">
        <f t="shared" si="4"/>
        <v>94.45353159851301</v>
      </c>
      <c r="M28" s="43">
        <f>SUM(C28+E28+G28+I28+K28)</f>
        <v>6725</v>
      </c>
      <c r="O28" s="57" t="s">
        <v>535</v>
      </c>
      <c r="P28" s="21"/>
      <c r="Q28" s="85">
        <v>373</v>
      </c>
      <c r="R28" s="29"/>
      <c r="S28" s="29"/>
      <c r="T28" s="549">
        <f t="shared" si="5"/>
        <v>0</v>
      </c>
      <c r="U28" s="29"/>
      <c r="V28" s="549">
        <f t="shared" si="6"/>
        <v>0</v>
      </c>
      <c r="W28" s="29"/>
      <c r="X28" s="549">
        <f t="shared" si="7"/>
        <v>0</v>
      </c>
      <c r="Y28" s="29">
        <v>6352</v>
      </c>
      <c r="Z28" s="550">
        <f t="shared" si="8"/>
        <v>94.45353159851301</v>
      </c>
      <c r="AA28" s="43">
        <f>SUM(Q28+S28+U28+W28+Y28)</f>
        <v>6725</v>
      </c>
      <c r="AB28" s="9"/>
      <c r="AC28" s="230"/>
      <c r="AD28" s="9"/>
    </row>
    <row r="29" spans="1:30" s="1" customFormat="1" ht="12.75">
      <c r="A29" s="57" t="s">
        <v>770</v>
      </c>
      <c r="B29" s="21"/>
      <c r="C29" s="85"/>
      <c r="D29" s="549"/>
      <c r="E29" s="29"/>
      <c r="F29" s="549"/>
      <c r="G29" s="29"/>
      <c r="H29" s="549"/>
      <c r="I29" s="29"/>
      <c r="J29" s="549"/>
      <c r="K29" s="29"/>
      <c r="L29" s="550"/>
      <c r="M29" s="43"/>
      <c r="O29" s="57" t="s">
        <v>770</v>
      </c>
      <c r="P29" s="21"/>
      <c r="Q29" s="85"/>
      <c r="R29" s="29"/>
      <c r="S29" s="29"/>
      <c r="T29" s="549"/>
      <c r="U29" s="29"/>
      <c r="V29" s="549"/>
      <c r="W29" s="29"/>
      <c r="X29" s="549"/>
      <c r="Y29" s="29"/>
      <c r="Z29" s="550"/>
      <c r="AA29" s="43"/>
      <c r="AC29" s="230"/>
      <c r="AD29" s="9"/>
    </row>
    <row r="30" spans="1:30" s="1" customFormat="1" ht="12.75">
      <c r="A30" s="57" t="s">
        <v>808</v>
      </c>
      <c r="B30" s="21"/>
      <c r="C30" s="85">
        <v>20</v>
      </c>
      <c r="D30" s="549">
        <f t="shared" si="0"/>
        <v>0.05615926768314941</v>
      </c>
      <c r="E30" s="29"/>
      <c r="F30" s="549">
        <f t="shared" si="1"/>
        <v>0</v>
      </c>
      <c r="G30" s="29"/>
      <c r="H30" s="549">
        <f t="shared" si="2"/>
        <v>0</v>
      </c>
      <c r="I30" s="29">
        <v>25460</v>
      </c>
      <c r="J30" s="549">
        <f t="shared" si="3"/>
        <v>71.4907477606492</v>
      </c>
      <c r="K30" s="29">
        <v>10133</v>
      </c>
      <c r="L30" s="550">
        <f t="shared" si="4"/>
        <v>28.453092971667648</v>
      </c>
      <c r="M30" s="43">
        <f>SUM(C30+E30+G30+I30+K30)</f>
        <v>35613</v>
      </c>
      <c r="O30" s="57" t="s">
        <v>808</v>
      </c>
      <c r="P30" s="21"/>
      <c r="Q30" s="85">
        <v>20</v>
      </c>
      <c r="R30" s="29"/>
      <c r="S30" s="29"/>
      <c r="T30" s="549">
        <f t="shared" si="5"/>
        <v>0</v>
      </c>
      <c r="U30" s="29"/>
      <c r="V30" s="549">
        <f t="shared" si="6"/>
        <v>0</v>
      </c>
      <c r="W30" s="29">
        <v>22499</v>
      </c>
      <c r="X30" s="549">
        <f t="shared" si="7"/>
        <v>99.91118610950753</v>
      </c>
      <c r="Y30" s="29"/>
      <c r="Z30" s="550">
        <f t="shared" si="8"/>
        <v>0</v>
      </c>
      <c r="AA30" s="43">
        <f>SUM(Q30+S30+U30+W30+Y30)</f>
        <v>22519</v>
      </c>
      <c r="AC30" s="230"/>
      <c r="AD30" s="9"/>
    </row>
    <row r="31" spans="1:30" s="1" customFormat="1" ht="12.75">
      <c r="A31" s="56" t="s">
        <v>537</v>
      </c>
      <c r="B31" s="467"/>
      <c r="C31" s="483">
        <f>C24+C25+C26+C27+C28+C30</f>
        <v>183332</v>
      </c>
      <c r="D31" s="551">
        <f t="shared" si="0"/>
        <v>28.32808487361977</v>
      </c>
      <c r="E31" s="25">
        <f>E24+E25+E26+E27+E28+E30</f>
        <v>145672</v>
      </c>
      <c r="F31" s="551">
        <f t="shared" si="1"/>
        <v>22.508938863427762</v>
      </c>
      <c r="G31" s="25">
        <f>G24+G25+G26+G27+G28+G30</f>
        <v>209226</v>
      </c>
      <c r="H31" s="551">
        <f t="shared" si="2"/>
        <v>32.329172679990236</v>
      </c>
      <c r="I31" s="25">
        <f>I24+I25+I26+I27+I28+I30</f>
        <v>78996</v>
      </c>
      <c r="J31" s="551">
        <f t="shared" si="3"/>
        <v>12.206300005871682</v>
      </c>
      <c r="K31" s="25">
        <f>K24+K25+K26+K27+K28+K30</f>
        <v>29948</v>
      </c>
      <c r="L31" s="553">
        <f t="shared" si="4"/>
        <v>4.62750357709055</v>
      </c>
      <c r="M31" s="435">
        <f>M24+M25+M26+M27+M28+M30</f>
        <v>647174</v>
      </c>
      <c r="O31" s="56" t="s">
        <v>537</v>
      </c>
      <c r="P31" s="467"/>
      <c r="Q31" s="483">
        <f>Q24+Q25+Q26+Q27+Q28+Q30</f>
        <v>186985</v>
      </c>
      <c r="R31" s="25">
        <f>R24+R25+R26+R27+R28+R30</f>
        <v>0</v>
      </c>
      <c r="S31" s="25">
        <f>S24+S25+S26+S27+S28+S30</f>
        <v>145672</v>
      </c>
      <c r="T31" s="551">
        <f t="shared" si="5"/>
        <v>23.8004365613604</v>
      </c>
      <c r="U31" s="25">
        <f>U24+U25+U26+U27+U28+U30</f>
        <v>182555</v>
      </c>
      <c r="V31" s="551">
        <f t="shared" si="6"/>
        <v>29.82651914203929</v>
      </c>
      <c r="W31" s="25">
        <f>W24+W25+W26+W27+W28+W30</f>
        <v>77029</v>
      </c>
      <c r="X31" s="551">
        <f t="shared" si="7"/>
        <v>12.585286313670643</v>
      </c>
      <c r="Y31" s="25">
        <f>Y24+Y25+Y26+Y27+Y28+Y30</f>
        <v>19815</v>
      </c>
      <c r="Z31" s="553">
        <f t="shared" si="8"/>
        <v>3.2374488608885463</v>
      </c>
      <c r="AA31" s="435">
        <f>AA24+AA25+AA26+AA27+AA28+AA30</f>
        <v>612056</v>
      </c>
      <c r="AD31" s="9"/>
    </row>
    <row r="32" spans="1:27" s="1" customFormat="1" ht="12.75">
      <c r="A32" s="24"/>
      <c r="B32" s="21"/>
      <c r="C32" s="85"/>
      <c r="D32" s="549"/>
      <c r="E32" s="29"/>
      <c r="F32" s="549"/>
      <c r="G32" s="29"/>
      <c r="H32" s="549"/>
      <c r="I32" s="29"/>
      <c r="J32" s="549"/>
      <c r="K32" s="29"/>
      <c r="L32" s="550"/>
      <c r="M32" s="43"/>
      <c r="O32" s="24"/>
      <c r="P32" s="21"/>
      <c r="Q32" s="85"/>
      <c r="R32" s="29"/>
      <c r="S32" s="29"/>
      <c r="T32" s="549"/>
      <c r="U32" s="29"/>
      <c r="V32" s="549"/>
      <c r="W32" s="29"/>
      <c r="X32" s="549"/>
      <c r="Y32" s="29"/>
      <c r="Z32" s="550"/>
      <c r="AA32" s="43"/>
    </row>
    <row r="33" spans="1:30" s="1" customFormat="1" ht="13.5" thickBot="1">
      <c r="A33" s="469" t="s">
        <v>538</v>
      </c>
      <c r="B33" s="470"/>
      <c r="C33" s="554">
        <f>C18+C22+C31</f>
        <v>287833</v>
      </c>
      <c r="D33" s="555">
        <f t="shared" si="0"/>
        <v>14.403035599641518</v>
      </c>
      <c r="E33" s="405">
        <f>E18+E22+E31</f>
        <v>793131</v>
      </c>
      <c r="F33" s="555">
        <f t="shared" si="1"/>
        <v>39.68792330337131</v>
      </c>
      <c r="G33" s="405">
        <f>G18+G22+G31</f>
        <v>778878</v>
      </c>
      <c r="H33" s="555">
        <f t="shared" si="2"/>
        <v>38.97470950786597</v>
      </c>
      <c r="I33" s="405">
        <f>I18+I22+I31</f>
        <v>88867</v>
      </c>
      <c r="J33" s="555">
        <f t="shared" si="3"/>
        <v>4.446865246977736</v>
      </c>
      <c r="K33" s="405">
        <f>K18+K22+K31</f>
        <v>49710</v>
      </c>
      <c r="L33" s="556">
        <f t="shared" si="4"/>
        <v>2.487466342143464</v>
      </c>
      <c r="M33" s="434">
        <f>M18+M22+M31</f>
        <v>1998419</v>
      </c>
      <c r="O33" s="469" t="s">
        <v>538</v>
      </c>
      <c r="P33" s="470"/>
      <c r="Q33" s="554">
        <f>Q18+Q22+Q31</f>
        <v>279824</v>
      </c>
      <c r="R33" s="405">
        <f aca="true" t="shared" si="10" ref="R33:AA33">R18+R22+R31</f>
        <v>6.927147459684857</v>
      </c>
      <c r="S33" s="405">
        <f t="shared" si="10"/>
        <v>768633</v>
      </c>
      <c r="T33" s="555">
        <f t="shared" si="5"/>
        <v>39.89423240117571</v>
      </c>
      <c r="U33" s="405">
        <f t="shared" si="10"/>
        <v>750867</v>
      </c>
      <c r="V33" s="555">
        <f t="shared" si="6"/>
        <v>38.97212662008214</v>
      </c>
      <c r="W33" s="405">
        <f t="shared" si="10"/>
        <v>87776</v>
      </c>
      <c r="X33" s="555">
        <f t="shared" si="7"/>
        <v>4.555823316518545</v>
      </c>
      <c r="Y33" s="405">
        <f t="shared" si="10"/>
        <v>39577</v>
      </c>
      <c r="Z33" s="557">
        <f t="shared" si="8"/>
        <v>2.0541585330597707</v>
      </c>
      <c r="AA33" s="434">
        <f t="shared" si="10"/>
        <v>1926677</v>
      </c>
      <c r="AB33" s="9"/>
      <c r="AC33" s="31"/>
      <c r="AD33" s="31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</sheetData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7" sqref="A7"/>
    </sheetView>
  </sheetViews>
  <sheetFormatPr defaultColWidth="9.00390625" defaultRowHeight="12.75"/>
  <cols>
    <col min="1" max="1" width="4.375" style="0" customWidth="1"/>
    <col min="2" max="2" width="54.75390625" style="0" customWidth="1"/>
    <col min="9" max="9" width="9.875" style="0" customWidth="1"/>
    <col min="10" max="10" width="3.875" style="0" customWidth="1"/>
    <col min="11" max="11" width="3.375" style="1" customWidth="1"/>
    <col min="12" max="12" width="55.00390625" style="0" customWidth="1"/>
    <col min="19" max="19" width="9.875" style="0" customWidth="1"/>
  </cols>
  <sheetData>
    <row r="1" spans="1:19" ht="12.75">
      <c r="A1" s="17"/>
      <c r="B1" s="20"/>
      <c r="C1" s="17"/>
      <c r="D1" s="17"/>
      <c r="E1" s="17"/>
      <c r="F1" s="17"/>
      <c r="G1" s="17"/>
      <c r="H1" s="20" t="s">
        <v>87</v>
      </c>
      <c r="I1" s="17"/>
      <c r="K1" s="17"/>
      <c r="L1" s="20"/>
      <c r="M1" s="17"/>
      <c r="N1" s="17"/>
      <c r="O1" s="17"/>
      <c r="P1" s="17"/>
      <c r="Q1" s="17"/>
      <c r="R1" s="20" t="s">
        <v>88</v>
      </c>
      <c r="S1" s="17"/>
    </row>
    <row r="2" spans="1:19" ht="12.75">
      <c r="A2" s="17"/>
      <c r="B2" s="20"/>
      <c r="C2" s="17"/>
      <c r="D2" s="17"/>
      <c r="E2" s="17"/>
      <c r="F2" s="17"/>
      <c r="G2" s="17"/>
      <c r="H2" s="20" t="s">
        <v>225</v>
      </c>
      <c r="I2" s="17"/>
      <c r="K2" s="17"/>
      <c r="L2" s="20"/>
      <c r="M2" s="17"/>
      <c r="N2" s="17"/>
      <c r="O2" s="17"/>
      <c r="P2" s="17"/>
      <c r="Q2" s="17"/>
      <c r="R2" s="20" t="s">
        <v>225</v>
      </c>
      <c r="S2" s="17"/>
    </row>
    <row r="3" spans="1:19" ht="12.75">
      <c r="A3" s="17"/>
      <c r="B3" s="20"/>
      <c r="C3" s="17"/>
      <c r="D3" s="17"/>
      <c r="E3" s="17"/>
      <c r="F3" s="17"/>
      <c r="G3" s="17"/>
      <c r="H3" s="17"/>
      <c r="I3" s="19"/>
      <c r="K3" s="17"/>
      <c r="L3" s="20"/>
      <c r="M3" s="17"/>
      <c r="N3" s="17"/>
      <c r="O3" s="17"/>
      <c r="P3" s="17"/>
      <c r="Q3" s="17"/>
      <c r="R3" s="17"/>
      <c r="S3" s="19"/>
    </row>
    <row r="4" spans="1:19" ht="12.75">
      <c r="A4" s="17"/>
      <c r="B4" s="36" t="s">
        <v>539</v>
      </c>
      <c r="C4" s="37"/>
      <c r="D4" s="37"/>
      <c r="E4" s="37"/>
      <c r="F4" s="37"/>
      <c r="G4" s="37"/>
      <c r="H4" s="17"/>
      <c r="I4" s="17"/>
      <c r="K4" s="17"/>
      <c r="L4" s="36" t="s">
        <v>21</v>
      </c>
      <c r="M4" s="37"/>
      <c r="N4" s="37"/>
      <c r="O4" s="37"/>
      <c r="P4" s="37"/>
      <c r="Q4" s="37"/>
      <c r="R4" s="17"/>
      <c r="S4" s="17"/>
    </row>
    <row r="5" spans="1:19" ht="12.75">
      <c r="A5" s="17"/>
      <c r="B5" s="20"/>
      <c r="C5" s="37" t="s">
        <v>235</v>
      </c>
      <c r="D5" s="17"/>
      <c r="E5" s="17"/>
      <c r="F5" s="17"/>
      <c r="G5" s="17"/>
      <c r="H5" s="17"/>
      <c r="I5" s="17"/>
      <c r="K5" s="17"/>
      <c r="L5" s="20"/>
      <c r="M5" s="37" t="s">
        <v>235</v>
      </c>
      <c r="N5" s="17"/>
      <c r="O5" s="17"/>
      <c r="P5" s="17"/>
      <c r="Q5" s="17"/>
      <c r="R5" s="17"/>
      <c r="S5" s="17"/>
    </row>
    <row r="6" spans="1:19" ht="12.75">
      <c r="A6" s="17"/>
      <c r="B6" s="17"/>
      <c r="C6" s="17"/>
      <c r="D6" s="17"/>
      <c r="E6" s="17"/>
      <c r="F6" s="17"/>
      <c r="G6" s="17"/>
      <c r="H6" s="17"/>
      <c r="I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3.5" thickBot="1">
      <c r="A7" s="17"/>
      <c r="B7" s="17"/>
      <c r="C7" s="17"/>
      <c r="D7" s="17"/>
      <c r="E7" s="17"/>
      <c r="F7" s="17"/>
      <c r="G7" s="17"/>
      <c r="H7" s="17" t="s">
        <v>183</v>
      </c>
      <c r="I7" s="17"/>
      <c r="K7" s="17"/>
      <c r="L7" s="17"/>
      <c r="M7" s="17"/>
      <c r="N7" s="17"/>
      <c r="O7" s="17"/>
      <c r="P7" s="17"/>
      <c r="Q7" s="17"/>
      <c r="R7" s="17" t="s">
        <v>183</v>
      </c>
      <c r="S7" s="17"/>
    </row>
    <row r="8" spans="1:19" ht="12.75">
      <c r="A8" s="22"/>
      <c r="B8" s="23"/>
      <c r="C8" s="471" t="s">
        <v>540</v>
      </c>
      <c r="D8" s="472" t="s">
        <v>541</v>
      </c>
      <c r="E8" s="473" t="s">
        <v>542</v>
      </c>
      <c r="F8" s="472" t="s">
        <v>543</v>
      </c>
      <c r="G8" s="473" t="s">
        <v>342</v>
      </c>
      <c r="H8" s="472" t="s">
        <v>544</v>
      </c>
      <c r="I8" s="474" t="s">
        <v>545</v>
      </c>
      <c r="K8" s="22"/>
      <c r="L8" s="23"/>
      <c r="M8" s="471" t="s">
        <v>540</v>
      </c>
      <c r="N8" s="472" t="s">
        <v>541</v>
      </c>
      <c r="O8" s="473" t="s">
        <v>542</v>
      </c>
      <c r="P8" s="472" t="s">
        <v>543</v>
      </c>
      <c r="Q8" s="473" t="s">
        <v>342</v>
      </c>
      <c r="R8" s="472" t="s">
        <v>544</v>
      </c>
      <c r="S8" s="474" t="s">
        <v>545</v>
      </c>
    </row>
    <row r="9" spans="1:19" ht="12.75">
      <c r="A9" s="24"/>
      <c r="B9" s="18" t="s">
        <v>165</v>
      </c>
      <c r="C9" s="475" t="s">
        <v>546</v>
      </c>
      <c r="D9" s="476" t="s">
        <v>547</v>
      </c>
      <c r="E9" s="477" t="s">
        <v>548</v>
      </c>
      <c r="F9" s="476" t="s">
        <v>549</v>
      </c>
      <c r="G9" s="477"/>
      <c r="H9" s="476" t="s">
        <v>550</v>
      </c>
      <c r="I9" s="478" t="s">
        <v>530</v>
      </c>
      <c r="K9" s="24"/>
      <c r="L9" s="18" t="s">
        <v>165</v>
      </c>
      <c r="M9" s="475" t="s">
        <v>546</v>
      </c>
      <c r="N9" s="476" t="s">
        <v>547</v>
      </c>
      <c r="O9" s="477" t="s">
        <v>548</v>
      </c>
      <c r="P9" s="476" t="s">
        <v>549</v>
      </c>
      <c r="Q9" s="477"/>
      <c r="R9" s="476" t="s">
        <v>550</v>
      </c>
      <c r="S9" s="478" t="s">
        <v>530</v>
      </c>
    </row>
    <row r="10" spans="1:19" ht="12.75">
      <c r="A10" s="24"/>
      <c r="B10" s="18"/>
      <c r="C10" s="475"/>
      <c r="D10" s="476" t="s">
        <v>551</v>
      </c>
      <c r="E10" s="477"/>
      <c r="F10" s="476" t="s">
        <v>552</v>
      </c>
      <c r="G10" s="477"/>
      <c r="H10" s="476" t="s">
        <v>553</v>
      </c>
      <c r="I10" s="478"/>
      <c r="K10" s="24"/>
      <c r="L10" s="18"/>
      <c r="M10" s="475"/>
      <c r="N10" s="476" t="s">
        <v>551</v>
      </c>
      <c r="O10" s="477"/>
      <c r="P10" s="476" t="s">
        <v>552</v>
      </c>
      <c r="Q10" s="477"/>
      <c r="R10" s="476" t="s">
        <v>553</v>
      </c>
      <c r="S10" s="478"/>
    </row>
    <row r="11" spans="1:19" ht="13.5" thickBot="1">
      <c r="A11" s="33"/>
      <c r="B11" s="34"/>
      <c r="C11" s="479"/>
      <c r="D11" s="480"/>
      <c r="E11" s="481"/>
      <c r="F11" s="480" t="s">
        <v>554</v>
      </c>
      <c r="G11" s="481"/>
      <c r="H11" s="480"/>
      <c r="I11" s="482"/>
      <c r="K11" s="33"/>
      <c r="L11" s="34"/>
      <c r="M11" s="479"/>
      <c r="N11" s="480"/>
      <c r="O11" s="481"/>
      <c r="P11" s="480" t="s">
        <v>554</v>
      </c>
      <c r="Q11" s="481"/>
      <c r="R11" s="480"/>
      <c r="S11" s="482"/>
    </row>
    <row r="12" spans="1:19" ht="12.75">
      <c r="A12" s="24"/>
      <c r="B12" s="18"/>
      <c r="C12" s="24"/>
      <c r="D12" s="462"/>
      <c r="E12" s="18"/>
      <c r="F12" s="462"/>
      <c r="G12" s="18"/>
      <c r="H12" s="462"/>
      <c r="I12" s="42"/>
      <c r="K12" s="24"/>
      <c r="L12" s="18"/>
      <c r="M12" s="24"/>
      <c r="N12" s="462"/>
      <c r="O12" s="18"/>
      <c r="P12" s="462"/>
      <c r="Q12" s="18"/>
      <c r="R12" s="462"/>
      <c r="S12" s="42"/>
    </row>
    <row r="13" spans="1:19" ht="12.75">
      <c r="A13" s="464" t="s">
        <v>272</v>
      </c>
      <c r="B13" s="21"/>
      <c r="C13" s="85">
        <f>C14+C15+C16+C17+C18</f>
        <v>335934</v>
      </c>
      <c r="D13" s="423">
        <f aca="true" t="shared" si="0" ref="D13:I13">D14+D15+D16+D17+D18</f>
        <v>111570</v>
      </c>
      <c r="E13" s="423">
        <f t="shared" si="0"/>
        <v>111551</v>
      </c>
      <c r="F13" s="423">
        <f t="shared" si="0"/>
        <v>16337</v>
      </c>
      <c r="G13" s="423">
        <f t="shared" si="0"/>
        <v>0</v>
      </c>
      <c r="H13" s="423">
        <f t="shared" si="0"/>
        <v>15559</v>
      </c>
      <c r="I13" s="30">
        <f t="shared" si="0"/>
        <v>590951</v>
      </c>
      <c r="K13" s="464" t="s">
        <v>272</v>
      </c>
      <c r="L13" s="21"/>
      <c r="M13" s="85">
        <f>M14+M15+M16+M17+M18</f>
        <v>320460</v>
      </c>
      <c r="N13" s="423">
        <f aca="true" t="shared" si="1" ref="N13:S13">N14+N15+N16+N17+N18</f>
        <v>101959</v>
      </c>
      <c r="O13" s="423">
        <f t="shared" si="1"/>
        <v>96848</v>
      </c>
      <c r="P13" s="423">
        <f t="shared" si="1"/>
        <v>10603</v>
      </c>
      <c r="Q13" s="423">
        <f t="shared" si="1"/>
        <v>0</v>
      </c>
      <c r="R13" s="423">
        <f t="shared" si="1"/>
        <v>12710</v>
      </c>
      <c r="S13" s="30">
        <f t="shared" si="1"/>
        <v>542580</v>
      </c>
    </row>
    <row r="14" spans="1:19" ht="12.75">
      <c r="A14" s="57"/>
      <c r="B14" s="393" t="s">
        <v>272</v>
      </c>
      <c r="C14" s="465">
        <v>316484</v>
      </c>
      <c r="D14" s="29">
        <v>105327</v>
      </c>
      <c r="E14" s="19">
        <v>103922</v>
      </c>
      <c r="F14" s="29">
        <v>14395</v>
      </c>
      <c r="G14" s="19"/>
      <c r="H14" s="29">
        <v>15559</v>
      </c>
      <c r="I14" s="44">
        <f>SUM(C14:H14)</f>
        <v>555687</v>
      </c>
      <c r="K14" s="57"/>
      <c r="L14" s="393" t="s">
        <v>272</v>
      </c>
      <c r="M14" s="465">
        <v>304114</v>
      </c>
      <c r="N14" s="29">
        <v>96655</v>
      </c>
      <c r="O14" s="19">
        <v>92929</v>
      </c>
      <c r="P14" s="29">
        <v>9346</v>
      </c>
      <c r="Q14" s="19"/>
      <c r="R14" s="29">
        <v>12710</v>
      </c>
      <c r="S14" s="44">
        <f>SUM(M14:R14)</f>
        <v>515754</v>
      </c>
    </row>
    <row r="15" spans="1:19" ht="12.75">
      <c r="A15" s="57"/>
      <c r="B15" s="21" t="s">
        <v>711</v>
      </c>
      <c r="C15" s="85">
        <v>9761</v>
      </c>
      <c r="D15" s="29">
        <v>3048</v>
      </c>
      <c r="E15" s="19">
        <v>2271</v>
      </c>
      <c r="F15" s="29">
        <v>1116</v>
      </c>
      <c r="G15" s="19"/>
      <c r="H15" s="29"/>
      <c r="I15" s="44">
        <f>SUM(C15:H15)</f>
        <v>16196</v>
      </c>
      <c r="K15" s="57"/>
      <c r="L15" s="21" t="s">
        <v>711</v>
      </c>
      <c r="M15" s="85">
        <v>9400</v>
      </c>
      <c r="N15" s="29">
        <v>2897</v>
      </c>
      <c r="O15" s="19">
        <v>1508</v>
      </c>
      <c r="P15" s="29">
        <v>983</v>
      </c>
      <c r="Q15" s="19"/>
      <c r="R15" s="29"/>
      <c r="S15" s="44">
        <f>SUM(M15:R15)</f>
        <v>14788</v>
      </c>
    </row>
    <row r="16" spans="1:19" ht="12.75">
      <c r="A16" s="57"/>
      <c r="B16" s="21" t="s">
        <v>515</v>
      </c>
      <c r="C16" s="85">
        <v>5795</v>
      </c>
      <c r="D16" s="29">
        <v>2031</v>
      </c>
      <c r="E16" s="19">
        <v>3030</v>
      </c>
      <c r="F16" s="29">
        <v>737</v>
      </c>
      <c r="G16" s="19"/>
      <c r="H16" s="29"/>
      <c r="I16" s="44">
        <f>SUM(C16:H16)</f>
        <v>11593</v>
      </c>
      <c r="K16" s="57"/>
      <c r="L16" s="21" t="s">
        <v>515</v>
      </c>
      <c r="M16" s="85">
        <v>5764</v>
      </c>
      <c r="N16" s="29">
        <v>1997</v>
      </c>
      <c r="O16" s="19">
        <v>2296</v>
      </c>
      <c r="P16" s="29">
        <v>259</v>
      </c>
      <c r="Q16" s="19"/>
      <c r="R16" s="29"/>
      <c r="S16" s="44">
        <f>SUM(M16:R16)</f>
        <v>10316</v>
      </c>
    </row>
    <row r="17" spans="1:19" ht="12.75">
      <c r="A17" s="57"/>
      <c r="B17" s="21" t="s">
        <v>531</v>
      </c>
      <c r="C17" s="85">
        <v>2121</v>
      </c>
      <c r="D17" s="29">
        <v>617</v>
      </c>
      <c r="E17" s="19">
        <v>1127</v>
      </c>
      <c r="F17" s="29">
        <v>87</v>
      </c>
      <c r="G17" s="19"/>
      <c r="H17" s="29"/>
      <c r="I17" s="44">
        <f>SUM(C17:H17)</f>
        <v>3952</v>
      </c>
      <c r="K17" s="57"/>
      <c r="L17" s="21" t="s">
        <v>531</v>
      </c>
      <c r="M17" s="85">
        <v>478</v>
      </c>
      <c r="N17" s="29">
        <v>180</v>
      </c>
      <c r="O17" s="19">
        <v>61</v>
      </c>
      <c r="P17" s="29">
        <v>10</v>
      </c>
      <c r="Q17" s="19"/>
      <c r="R17" s="29"/>
      <c r="S17" s="44">
        <f>SUM(M17:R17)</f>
        <v>729</v>
      </c>
    </row>
    <row r="18" spans="1:19" ht="12.75">
      <c r="A18" s="57"/>
      <c r="B18" s="21" t="s">
        <v>532</v>
      </c>
      <c r="C18" s="85">
        <v>1773</v>
      </c>
      <c r="D18" s="29">
        <v>547</v>
      </c>
      <c r="E18" s="19">
        <v>1201</v>
      </c>
      <c r="F18" s="29">
        <v>2</v>
      </c>
      <c r="G18" s="19"/>
      <c r="H18" s="29"/>
      <c r="I18" s="44">
        <f>SUM(C18:H18)</f>
        <v>3523</v>
      </c>
      <c r="K18" s="57"/>
      <c r="L18" s="21" t="s">
        <v>532</v>
      </c>
      <c r="M18" s="85">
        <v>704</v>
      </c>
      <c r="N18" s="29">
        <v>230</v>
      </c>
      <c r="O18" s="19">
        <v>54</v>
      </c>
      <c r="P18" s="29">
        <v>5</v>
      </c>
      <c r="Q18" s="19"/>
      <c r="R18" s="29"/>
      <c r="S18" s="44">
        <f>SUM(M18:R18)</f>
        <v>993</v>
      </c>
    </row>
    <row r="19" spans="1:19" ht="12.75">
      <c r="A19" s="57"/>
      <c r="B19" s="21"/>
      <c r="C19" s="85"/>
      <c r="D19" s="29"/>
      <c r="E19" s="19"/>
      <c r="F19" s="29"/>
      <c r="G19" s="19"/>
      <c r="H19" s="29"/>
      <c r="I19" s="44"/>
      <c r="K19" s="57"/>
      <c r="L19" s="21"/>
      <c r="M19" s="85"/>
      <c r="N19" s="29"/>
      <c r="O19" s="19"/>
      <c r="P19" s="29"/>
      <c r="Q19" s="19"/>
      <c r="R19" s="29"/>
      <c r="S19" s="44"/>
    </row>
    <row r="20" spans="1:19" ht="12.75">
      <c r="A20" s="24" t="s">
        <v>511</v>
      </c>
      <c r="B20" s="18"/>
      <c r="C20" s="85">
        <f aca="true" t="shared" si="2" ref="C20:H20">C21+C22+C23+C24</f>
        <v>165297</v>
      </c>
      <c r="D20" s="423">
        <f t="shared" si="2"/>
        <v>52195</v>
      </c>
      <c r="E20" s="423">
        <f t="shared" si="2"/>
        <v>52159</v>
      </c>
      <c r="F20" s="423">
        <f t="shared" si="2"/>
        <v>3334</v>
      </c>
      <c r="G20" s="423">
        <f t="shared" si="2"/>
        <v>0</v>
      </c>
      <c r="H20" s="29">
        <f t="shared" si="2"/>
        <v>110</v>
      </c>
      <c r="I20" s="44">
        <f aca="true" t="shared" si="3" ref="I20:I26">SUM(C20:H20)</f>
        <v>273095</v>
      </c>
      <c r="K20" s="24" t="s">
        <v>511</v>
      </c>
      <c r="L20" s="18"/>
      <c r="M20" s="85">
        <f aca="true" t="shared" si="4" ref="M20:R20">M21+M22+M23+M24</f>
        <v>165297</v>
      </c>
      <c r="N20" s="423">
        <f t="shared" si="4"/>
        <v>52195</v>
      </c>
      <c r="O20" s="423">
        <f t="shared" si="4"/>
        <v>52159</v>
      </c>
      <c r="P20" s="423">
        <f t="shared" si="4"/>
        <v>3334</v>
      </c>
      <c r="Q20" s="423">
        <f t="shared" si="4"/>
        <v>0</v>
      </c>
      <c r="R20" s="29">
        <f t="shared" si="4"/>
        <v>110</v>
      </c>
      <c r="S20" s="44">
        <f>SUM(M20:R20)</f>
        <v>273095</v>
      </c>
    </row>
    <row r="21" spans="1:19" ht="12.75">
      <c r="A21" s="57"/>
      <c r="B21" s="21" t="s">
        <v>404</v>
      </c>
      <c r="C21" s="85">
        <v>147710</v>
      </c>
      <c r="D21" s="29">
        <v>46817</v>
      </c>
      <c r="E21" s="19">
        <v>46398</v>
      </c>
      <c r="F21" s="29">
        <v>2797</v>
      </c>
      <c r="G21" s="19"/>
      <c r="H21" s="29">
        <v>110</v>
      </c>
      <c r="I21" s="44">
        <f t="shared" si="3"/>
        <v>243832</v>
      </c>
      <c r="K21" s="57"/>
      <c r="L21" s="21" t="s">
        <v>404</v>
      </c>
      <c r="M21" s="85">
        <v>147711</v>
      </c>
      <c r="N21" s="29">
        <v>46817</v>
      </c>
      <c r="O21" s="19">
        <v>46397</v>
      </c>
      <c r="P21" s="29">
        <v>2797</v>
      </c>
      <c r="Q21" s="19"/>
      <c r="R21" s="29">
        <v>110</v>
      </c>
      <c r="S21" s="44">
        <f>SUM(M21:R21)</f>
        <v>243832</v>
      </c>
    </row>
    <row r="22" spans="1:19" ht="12.75">
      <c r="A22" s="57"/>
      <c r="B22" s="21" t="s">
        <v>531</v>
      </c>
      <c r="C22" s="85">
        <v>3662</v>
      </c>
      <c r="D22" s="29">
        <v>1145</v>
      </c>
      <c r="E22" s="19">
        <v>1151</v>
      </c>
      <c r="F22" s="29">
        <v>87</v>
      </c>
      <c r="G22" s="19"/>
      <c r="H22" s="29"/>
      <c r="I22" s="44">
        <f t="shared" si="3"/>
        <v>6045</v>
      </c>
      <c r="K22" s="57"/>
      <c r="L22" s="21" t="s">
        <v>531</v>
      </c>
      <c r="M22" s="85">
        <v>3662</v>
      </c>
      <c r="N22" s="29">
        <v>1145</v>
      </c>
      <c r="O22" s="19">
        <v>1151</v>
      </c>
      <c r="P22" s="29">
        <v>87</v>
      </c>
      <c r="Q22" s="19"/>
      <c r="R22" s="29"/>
      <c r="S22" s="44">
        <f>SUM(M22:R22)</f>
        <v>6045</v>
      </c>
    </row>
    <row r="23" spans="1:19" ht="12.75">
      <c r="A23" s="57"/>
      <c r="B23" s="21" t="s">
        <v>532</v>
      </c>
      <c r="C23" s="85">
        <v>3423</v>
      </c>
      <c r="D23" s="29">
        <v>1046</v>
      </c>
      <c r="E23" s="19">
        <v>936</v>
      </c>
      <c r="F23" s="29">
        <v>27</v>
      </c>
      <c r="G23" s="19"/>
      <c r="H23" s="29"/>
      <c r="I23" s="44">
        <f t="shared" si="3"/>
        <v>5432</v>
      </c>
      <c r="K23" s="57"/>
      <c r="L23" s="21" t="s">
        <v>532</v>
      </c>
      <c r="M23" s="85">
        <v>3422</v>
      </c>
      <c r="N23" s="29">
        <v>1046</v>
      </c>
      <c r="O23" s="19">
        <v>937</v>
      </c>
      <c r="P23" s="29">
        <v>27</v>
      </c>
      <c r="Q23" s="19"/>
      <c r="R23" s="29"/>
      <c r="S23" s="44">
        <f>SUM(M23:R23)</f>
        <v>5432</v>
      </c>
    </row>
    <row r="24" spans="1:19" ht="12.75">
      <c r="A24" s="57"/>
      <c r="B24" s="21" t="s">
        <v>515</v>
      </c>
      <c r="C24" s="85">
        <v>10502</v>
      </c>
      <c r="D24" s="29">
        <v>3187</v>
      </c>
      <c r="E24" s="19">
        <v>3674</v>
      </c>
      <c r="F24" s="29">
        <v>423</v>
      </c>
      <c r="G24" s="19"/>
      <c r="H24" s="29"/>
      <c r="I24" s="44">
        <f t="shared" si="3"/>
        <v>17786</v>
      </c>
      <c r="K24" s="57"/>
      <c r="L24" s="21" t="s">
        <v>515</v>
      </c>
      <c r="M24" s="85">
        <v>10502</v>
      </c>
      <c r="N24" s="29">
        <v>3187</v>
      </c>
      <c r="O24" s="19">
        <v>3674</v>
      </c>
      <c r="P24" s="29">
        <v>423</v>
      </c>
      <c r="Q24" s="19"/>
      <c r="R24" s="29"/>
      <c r="S24" s="44">
        <f>SUM(M24:R24)</f>
        <v>17786</v>
      </c>
    </row>
    <row r="25" spans="1:19" ht="12.75">
      <c r="A25" s="57"/>
      <c r="B25" s="21"/>
      <c r="C25" s="85"/>
      <c r="D25" s="29"/>
      <c r="E25" s="19"/>
      <c r="F25" s="29"/>
      <c r="G25" s="19"/>
      <c r="H25" s="29"/>
      <c r="I25" s="44"/>
      <c r="K25" s="57"/>
      <c r="L25" s="21"/>
      <c r="M25" s="85"/>
      <c r="N25" s="29"/>
      <c r="O25" s="19"/>
      <c r="P25" s="29"/>
      <c r="Q25" s="19"/>
      <c r="R25" s="29"/>
      <c r="S25" s="44"/>
    </row>
    <row r="26" spans="1:19" ht="12.75">
      <c r="A26" s="57" t="s">
        <v>207</v>
      </c>
      <c r="B26" s="21"/>
      <c r="C26" s="85">
        <v>61012</v>
      </c>
      <c r="D26" s="29">
        <v>19026</v>
      </c>
      <c r="E26" s="19">
        <v>16815</v>
      </c>
      <c r="F26" s="29">
        <v>3373</v>
      </c>
      <c r="G26" s="19"/>
      <c r="H26" s="29">
        <v>60</v>
      </c>
      <c r="I26" s="44">
        <f t="shared" si="3"/>
        <v>100286</v>
      </c>
      <c r="K26" s="57" t="s">
        <v>207</v>
      </c>
      <c r="L26" s="21"/>
      <c r="M26" s="85">
        <v>61012</v>
      </c>
      <c r="N26" s="29">
        <v>19026</v>
      </c>
      <c r="O26" s="19">
        <v>16815</v>
      </c>
      <c r="P26" s="29">
        <v>3373</v>
      </c>
      <c r="Q26" s="19"/>
      <c r="R26" s="29">
        <v>60</v>
      </c>
      <c r="S26" s="44">
        <f>SUM(M26:R26)</f>
        <v>100286</v>
      </c>
    </row>
    <row r="27" spans="1:19" ht="12.75">
      <c r="A27" s="57"/>
      <c r="B27" s="21"/>
      <c r="C27" s="85"/>
      <c r="D27" s="29"/>
      <c r="E27" s="19"/>
      <c r="F27" s="29"/>
      <c r="G27" s="19"/>
      <c r="H27" s="29"/>
      <c r="I27" s="44"/>
      <c r="K27" s="57"/>
      <c r="L27" s="21"/>
      <c r="M27" s="85"/>
      <c r="N27" s="29"/>
      <c r="O27" s="19"/>
      <c r="P27" s="29"/>
      <c r="Q27" s="19"/>
      <c r="R27" s="29"/>
      <c r="S27" s="44"/>
    </row>
    <row r="28" spans="1:19" ht="12.75">
      <c r="A28" s="466" t="s">
        <v>533</v>
      </c>
      <c r="B28" s="467"/>
      <c r="C28" s="483">
        <f aca="true" t="shared" si="5" ref="C28:I28">C13+C20+C26</f>
        <v>562243</v>
      </c>
      <c r="D28" s="428">
        <f t="shared" si="5"/>
        <v>182791</v>
      </c>
      <c r="E28" s="428">
        <f t="shared" si="5"/>
        <v>180525</v>
      </c>
      <c r="F28" s="428">
        <f t="shared" si="5"/>
        <v>23044</v>
      </c>
      <c r="G28" s="428">
        <f t="shared" si="5"/>
        <v>0</v>
      </c>
      <c r="H28" s="428">
        <f t="shared" si="5"/>
        <v>15729</v>
      </c>
      <c r="I28" s="468">
        <f t="shared" si="5"/>
        <v>964332</v>
      </c>
      <c r="K28" s="466" t="s">
        <v>533</v>
      </c>
      <c r="L28" s="467"/>
      <c r="M28" s="483">
        <f aca="true" t="shared" si="6" ref="M28:S28">M13+M20+M26</f>
        <v>546769</v>
      </c>
      <c r="N28" s="428">
        <f t="shared" si="6"/>
        <v>173180</v>
      </c>
      <c r="O28" s="428">
        <f t="shared" si="6"/>
        <v>165822</v>
      </c>
      <c r="P28" s="428">
        <f t="shared" si="6"/>
        <v>17310</v>
      </c>
      <c r="Q28" s="428">
        <f t="shared" si="6"/>
        <v>0</v>
      </c>
      <c r="R28" s="428">
        <f t="shared" si="6"/>
        <v>12880</v>
      </c>
      <c r="S28" s="468">
        <f t="shared" si="6"/>
        <v>915961</v>
      </c>
    </row>
    <row r="29" spans="1:19" ht="12.75">
      <c r="A29" s="57"/>
      <c r="B29" s="21"/>
      <c r="C29" s="85"/>
      <c r="D29" s="29"/>
      <c r="E29" s="19"/>
      <c r="F29" s="29"/>
      <c r="G29" s="19"/>
      <c r="H29" s="29"/>
      <c r="I29" s="44"/>
      <c r="K29" s="57"/>
      <c r="L29" s="21"/>
      <c r="M29" s="85"/>
      <c r="N29" s="29"/>
      <c r="O29" s="19"/>
      <c r="P29" s="29"/>
      <c r="Q29" s="19"/>
      <c r="R29" s="29"/>
      <c r="S29" s="44"/>
    </row>
    <row r="30" spans="1:19" ht="12.75">
      <c r="A30" s="57" t="s">
        <v>172</v>
      </c>
      <c r="B30" s="21"/>
      <c r="C30" s="85">
        <v>131892</v>
      </c>
      <c r="D30" s="29">
        <v>42549</v>
      </c>
      <c r="E30" s="19">
        <v>32475</v>
      </c>
      <c r="F30" s="29">
        <v>4389</v>
      </c>
      <c r="G30" s="19"/>
      <c r="H30" s="29"/>
      <c r="I30" s="44">
        <f>SUM(C30:H30)</f>
        <v>211305</v>
      </c>
      <c r="J30" s="19"/>
      <c r="K30" s="57" t="s">
        <v>172</v>
      </c>
      <c r="L30" s="21"/>
      <c r="M30" s="85">
        <v>130339</v>
      </c>
      <c r="N30" s="29">
        <v>41787</v>
      </c>
      <c r="O30" s="19">
        <v>32358</v>
      </c>
      <c r="P30" s="29">
        <v>4755</v>
      </c>
      <c r="Q30" s="19"/>
      <c r="R30" s="29"/>
      <c r="S30" s="44">
        <f>SUM(M30:R30)</f>
        <v>209239</v>
      </c>
    </row>
    <row r="31" spans="1:19" ht="12.75">
      <c r="A31" s="57" t="s">
        <v>173</v>
      </c>
      <c r="B31" s="21"/>
      <c r="C31" s="85">
        <v>106757</v>
      </c>
      <c r="D31" s="29">
        <v>34066</v>
      </c>
      <c r="E31" s="19">
        <v>28238</v>
      </c>
      <c r="F31" s="29">
        <v>6363</v>
      </c>
      <c r="G31" s="19"/>
      <c r="H31" s="29">
        <v>184</v>
      </c>
      <c r="I31" s="44">
        <f>SUM(C31:H31)</f>
        <v>175608</v>
      </c>
      <c r="J31" s="1"/>
      <c r="K31" s="57" t="s">
        <v>173</v>
      </c>
      <c r="L31" s="21"/>
      <c r="M31" s="85">
        <v>104582</v>
      </c>
      <c r="N31" s="29">
        <v>33018</v>
      </c>
      <c r="O31" s="19">
        <v>26290</v>
      </c>
      <c r="P31" s="29">
        <v>6363</v>
      </c>
      <c r="Q31" s="19"/>
      <c r="R31" s="29">
        <v>183</v>
      </c>
      <c r="S31" s="44">
        <f>SUM(M31:R31)</f>
        <v>170436</v>
      </c>
    </row>
    <row r="32" spans="1:19" ht="12.75">
      <c r="A32" s="466" t="s">
        <v>534</v>
      </c>
      <c r="B32" s="467"/>
      <c r="C32" s="483">
        <f aca="true" t="shared" si="7" ref="C32:I32">SUM(C30:C31)</f>
        <v>238649</v>
      </c>
      <c r="D32" s="25">
        <f t="shared" si="7"/>
        <v>76615</v>
      </c>
      <c r="E32" s="351">
        <f t="shared" si="7"/>
        <v>60713</v>
      </c>
      <c r="F32" s="25">
        <f t="shared" si="7"/>
        <v>10752</v>
      </c>
      <c r="G32" s="351">
        <f t="shared" si="7"/>
        <v>0</v>
      </c>
      <c r="H32" s="25">
        <f t="shared" si="7"/>
        <v>184</v>
      </c>
      <c r="I32" s="444">
        <f t="shared" si="7"/>
        <v>386913</v>
      </c>
      <c r="J32" s="19"/>
      <c r="K32" s="466" t="s">
        <v>534</v>
      </c>
      <c r="L32" s="467"/>
      <c r="M32" s="483">
        <f aca="true" t="shared" si="8" ref="M32:S32">SUM(M30:M31)</f>
        <v>234921</v>
      </c>
      <c r="N32" s="25">
        <f t="shared" si="8"/>
        <v>74805</v>
      </c>
      <c r="O32" s="351">
        <f t="shared" si="8"/>
        <v>58648</v>
      </c>
      <c r="P32" s="25">
        <f t="shared" si="8"/>
        <v>11118</v>
      </c>
      <c r="Q32" s="351">
        <f t="shared" si="8"/>
        <v>0</v>
      </c>
      <c r="R32" s="25">
        <f t="shared" si="8"/>
        <v>183</v>
      </c>
      <c r="S32" s="444">
        <f t="shared" si="8"/>
        <v>379675</v>
      </c>
    </row>
    <row r="33" spans="1:19" ht="12.75">
      <c r="A33" s="57"/>
      <c r="B33" s="21"/>
      <c r="C33" s="85"/>
      <c r="D33" s="29"/>
      <c r="E33" s="19"/>
      <c r="F33" s="29"/>
      <c r="G33" s="19"/>
      <c r="H33" s="29"/>
      <c r="I33" s="44"/>
      <c r="J33" s="1"/>
      <c r="K33" s="57"/>
      <c r="L33" s="21"/>
      <c r="M33" s="85"/>
      <c r="N33" s="29"/>
      <c r="O33" s="19"/>
      <c r="P33" s="29"/>
      <c r="Q33" s="19"/>
      <c r="R33" s="29"/>
      <c r="S33" s="44"/>
    </row>
    <row r="34" spans="1:19" ht="12.75">
      <c r="A34" s="57" t="s">
        <v>174</v>
      </c>
      <c r="B34" s="21"/>
      <c r="C34" s="85">
        <v>27869</v>
      </c>
      <c r="D34" s="29">
        <v>9292</v>
      </c>
      <c r="E34" s="19">
        <v>13205</v>
      </c>
      <c r="F34" s="29"/>
      <c r="G34" s="19"/>
      <c r="H34" s="29">
        <v>1199</v>
      </c>
      <c r="I34" s="44">
        <f aca="true" t="shared" si="9" ref="I34:I40">SUM(C34:H34)</f>
        <v>51565</v>
      </c>
      <c r="J34" s="19"/>
      <c r="K34" s="57" t="s">
        <v>174</v>
      </c>
      <c r="L34" s="21"/>
      <c r="M34" s="85">
        <v>27358</v>
      </c>
      <c r="N34" s="29">
        <v>8928</v>
      </c>
      <c r="O34" s="19">
        <v>10996</v>
      </c>
      <c r="P34" s="29"/>
      <c r="Q34" s="19"/>
      <c r="R34" s="29">
        <v>1198</v>
      </c>
      <c r="S34" s="44">
        <f aca="true" t="shared" si="10" ref="S34:S40">SUM(M34:R34)</f>
        <v>48480</v>
      </c>
    </row>
    <row r="35" spans="1:19" ht="12.75">
      <c r="A35" s="57" t="s">
        <v>205</v>
      </c>
      <c r="B35" s="21"/>
      <c r="C35" s="465">
        <v>62877</v>
      </c>
      <c r="D35" s="29">
        <v>19909</v>
      </c>
      <c r="E35" s="29">
        <v>103067</v>
      </c>
      <c r="F35" s="29"/>
      <c r="G35" s="19"/>
      <c r="H35" s="29">
        <v>4217</v>
      </c>
      <c r="I35" s="44">
        <f t="shared" si="9"/>
        <v>190070</v>
      </c>
      <c r="K35" s="57" t="s">
        <v>205</v>
      </c>
      <c r="L35" s="21"/>
      <c r="M35" s="465">
        <v>60920</v>
      </c>
      <c r="N35" s="29">
        <v>19600</v>
      </c>
      <c r="O35" s="29">
        <v>87328</v>
      </c>
      <c r="P35" s="29"/>
      <c r="Q35" s="19"/>
      <c r="R35" s="29">
        <v>172</v>
      </c>
      <c r="S35" s="44">
        <f t="shared" si="10"/>
        <v>168020</v>
      </c>
    </row>
    <row r="36" spans="1:19" ht="12.75">
      <c r="A36" s="57" t="s">
        <v>451</v>
      </c>
      <c r="B36" s="21"/>
      <c r="C36" s="85">
        <v>190469</v>
      </c>
      <c r="D36" s="29">
        <v>59724</v>
      </c>
      <c r="E36" s="19">
        <v>83533</v>
      </c>
      <c r="F36" s="29">
        <v>333</v>
      </c>
      <c r="G36" s="19"/>
      <c r="H36" s="29">
        <v>9836</v>
      </c>
      <c r="I36" s="44">
        <f t="shared" si="9"/>
        <v>343895</v>
      </c>
      <c r="K36" s="57" t="s">
        <v>451</v>
      </c>
      <c r="L36" s="21"/>
      <c r="M36" s="85">
        <v>187063</v>
      </c>
      <c r="N36" s="29">
        <v>56371</v>
      </c>
      <c r="O36" s="19">
        <v>79507</v>
      </c>
      <c r="P36" s="29">
        <v>301</v>
      </c>
      <c r="Q36" s="19"/>
      <c r="R36" s="29">
        <v>8538</v>
      </c>
      <c r="S36" s="44">
        <f t="shared" si="10"/>
        <v>331780</v>
      </c>
    </row>
    <row r="37" spans="1:19" ht="12.75">
      <c r="A37" s="57" t="s">
        <v>206</v>
      </c>
      <c r="B37" s="21"/>
      <c r="C37" s="85">
        <v>8790</v>
      </c>
      <c r="D37" s="29">
        <v>2697</v>
      </c>
      <c r="E37" s="19">
        <v>7087</v>
      </c>
      <c r="F37" s="29"/>
      <c r="G37" s="19"/>
      <c r="H37" s="29">
        <v>732</v>
      </c>
      <c r="I37" s="44">
        <f t="shared" si="9"/>
        <v>19306</v>
      </c>
      <c r="K37" s="57" t="s">
        <v>206</v>
      </c>
      <c r="L37" s="21"/>
      <c r="M37" s="85">
        <v>8789</v>
      </c>
      <c r="N37" s="29">
        <v>2697</v>
      </c>
      <c r="O37" s="19">
        <v>5013</v>
      </c>
      <c r="P37" s="29"/>
      <c r="Q37" s="19"/>
      <c r="R37" s="29">
        <v>732</v>
      </c>
      <c r="S37" s="44">
        <f t="shared" si="10"/>
        <v>17231</v>
      </c>
    </row>
    <row r="38" spans="1:19" ht="12.75">
      <c r="A38" s="57" t="s">
        <v>535</v>
      </c>
      <c r="B38" s="21"/>
      <c r="C38" s="85"/>
      <c r="D38" s="29"/>
      <c r="E38" s="19">
        <v>20</v>
      </c>
      <c r="F38" s="29">
        <v>6705</v>
      </c>
      <c r="G38" s="19"/>
      <c r="H38" s="29"/>
      <c r="I38" s="44">
        <f t="shared" si="9"/>
        <v>6725</v>
      </c>
      <c r="K38" s="57" t="s">
        <v>535</v>
      </c>
      <c r="L38" s="21"/>
      <c r="M38" s="85"/>
      <c r="N38" s="29"/>
      <c r="O38" s="19">
        <v>20</v>
      </c>
      <c r="P38" s="29">
        <v>6705</v>
      </c>
      <c r="Q38" s="19"/>
      <c r="R38" s="29"/>
      <c r="S38" s="44">
        <f t="shared" si="10"/>
        <v>6725</v>
      </c>
    </row>
    <row r="39" spans="1:19" ht="12.75">
      <c r="A39" s="57" t="s">
        <v>770</v>
      </c>
      <c r="B39" s="21"/>
      <c r="C39" s="85"/>
      <c r="D39" s="29"/>
      <c r="E39" s="19"/>
      <c r="F39" s="29"/>
      <c r="G39" s="19"/>
      <c r="H39" s="29"/>
      <c r="I39" s="44"/>
      <c r="K39" s="57" t="s">
        <v>770</v>
      </c>
      <c r="L39" s="21"/>
      <c r="M39" s="85"/>
      <c r="N39" s="29"/>
      <c r="O39" s="19">
        <v>11</v>
      </c>
      <c r="P39" s="29"/>
      <c r="Q39" s="19"/>
      <c r="R39" s="29"/>
      <c r="S39" s="44">
        <f t="shared" si="10"/>
        <v>11</v>
      </c>
    </row>
    <row r="40" spans="1:19" s="14" customFormat="1" ht="12.75">
      <c r="A40" s="57" t="s">
        <v>536</v>
      </c>
      <c r="B40" s="21"/>
      <c r="C40" s="85"/>
      <c r="D40" s="29"/>
      <c r="E40" s="19">
        <v>1370</v>
      </c>
      <c r="F40" s="29">
        <v>2387</v>
      </c>
      <c r="G40" s="19"/>
      <c r="H40" s="29">
        <v>31856</v>
      </c>
      <c r="I40" s="44">
        <f t="shared" si="9"/>
        <v>35613</v>
      </c>
      <c r="K40" s="57" t="s">
        <v>536</v>
      </c>
      <c r="L40" s="21"/>
      <c r="M40" s="85"/>
      <c r="N40" s="29"/>
      <c r="O40" s="19">
        <v>657</v>
      </c>
      <c r="P40" s="29">
        <v>1175</v>
      </c>
      <c r="Q40" s="19"/>
      <c r="R40" s="29">
        <v>30457</v>
      </c>
      <c r="S40" s="44">
        <f t="shared" si="10"/>
        <v>32289</v>
      </c>
    </row>
    <row r="41" spans="1:19" ht="12.75">
      <c r="A41" s="56" t="s">
        <v>537</v>
      </c>
      <c r="B41" s="467"/>
      <c r="C41" s="483">
        <f aca="true" t="shared" si="11" ref="C41:I41">SUM(C34:C40)</f>
        <v>290005</v>
      </c>
      <c r="D41" s="25">
        <f t="shared" si="11"/>
        <v>91622</v>
      </c>
      <c r="E41" s="351">
        <f t="shared" si="11"/>
        <v>208282</v>
      </c>
      <c r="F41" s="25">
        <f t="shared" si="11"/>
        <v>9425</v>
      </c>
      <c r="G41" s="351">
        <f t="shared" si="11"/>
        <v>0</v>
      </c>
      <c r="H41" s="25">
        <f t="shared" si="11"/>
        <v>47840</v>
      </c>
      <c r="I41" s="444">
        <f t="shared" si="11"/>
        <v>647174</v>
      </c>
      <c r="K41" s="56" t="s">
        <v>537</v>
      </c>
      <c r="L41" s="467"/>
      <c r="M41" s="483">
        <f aca="true" t="shared" si="12" ref="M41:S41">SUM(M34:M40)</f>
        <v>284130</v>
      </c>
      <c r="N41" s="25">
        <f t="shared" si="12"/>
        <v>87596</v>
      </c>
      <c r="O41" s="351">
        <f t="shared" si="12"/>
        <v>183532</v>
      </c>
      <c r="P41" s="25">
        <f t="shared" si="12"/>
        <v>8181</v>
      </c>
      <c r="Q41" s="351">
        <f t="shared" si="12"/>
        <v>0</v>
      </c>
      <c r="R41" s="25">
        <f t="shared" si="12"/>
        <v>41097</v>
      </c>
      <c r="S41" s="444">
        <f t="shared" si="12"/>
        <v>604536</v>
      </c>
    </row>
    <row r="42" spans="1:19" ht="12.75">
      <c r="A42" s="24"/>
      <c r="B42" s="21"/>
      <c r="C42" s="85"/>
      <c r="D42" s="29"/>
      <c r="E42" s="19"/>
      <c r="F42" s="29"/>
      <c r="G42" s="19"/>
      <c r="H42" s="29"/>
      <c r="I42" s="44"/>
      <c r="K42" s="24"/>
      <c r="L42" s="21"/>
      <c r="M42" s="85"/>
      <c r="N42" s="29"/>
      <c r="O42" s="19"/>
      <c r="P42" s="29"/>
      <c r="Q42" s="19"/>
      <c r="R42" s="29"/>
      <c r="S42" s="44"/>
    </row>
    <row r="43" spans="1:19" ht="13.5" thickBot="1">
      <c r="A43" s="469" t="s">
        <v>538</v>
      </c>
      <c r="B43" s="470"/>
      <c r="C43" s="484">
        <f aca="true" t="shared" si="13" ref="C43:I43">SUM(C28+C32+C41)</f>
        <v>1090897</v>
      </c>
      <c r="D43" s="485">
        <f t="shared" si="13"/>
        <v>351028</v>
      </c>
      <c r="E43" s="486">
        <f t="shared" si="13"/>
        <v>449520</v>
      </c>
      <c r="F43" s="485">
        <f t="shared" si="13"/>
        <v>43221</v>
      </c>
      <c r="G43" s="486">
        <f t="shared" si="13"/>
        <v>0</v>
      </c>
      <c r="H43" s="485">
        <f t="shared" si="13"/>
        <v>63753</v>
      </c>
      <c r="I43" s="487">
        <f t="shared" si="13"/>
        <v>1998419</v>
      </c>
      <c r="K43" s="469" t="s">
        <v>538</v>
      </c>
      <c r="L43" s="470"/>
      <c r="M43" s="484">
        <f aca="true" t="shared" si="14" ref="M43:S43">SUM(M28+M32+M41)</f>
        <v>1065820</v>
      </c>
      <c r="N43" s="485">
        <f t="shared" si="14"/>
        <v>335581</v>
      </c>
      <c r="O43" s="486">
        <f t="shared" si="14"/>
        <v>408002</v>
      </c>
      <c r="P43" s="485">
        <f t="shared" si="14"/>
        <v>36609</v>
      </c>
      <c r="Q43" s="486">
        <f t="shared" si="14"/>
        <v>0</v>
      </c>
      <c r="R43" s="485">
        <f t="shared" si="14"/>
        <v>54160</v>
      </c>
      <c r="S43" s="487">
        <f t="shared" si="14"/>
        <v>1900172</v>
      </c>
    </row>
  </sheetData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8"/>
  <sheetViews>
    <sheetView workbookViewId="0" topLeftCell="A1">
      <selection activeCell="F2" sqref="F2"/>
    </sheetView>
  </sheetViews>
  <sheetFormatPr defaultColWidth="9.00390625" defaultRowHeight="12.75"/>
  <cols>
    <col min="1" max="1" width="2.25390625" style="18" customWidth="1"/>
    <col min="2" max="2" width="1.625" style="18" customWidth="1"/>
    <col min="3" max="3" width="40.75390625" style="18" customWidth="1"/>
    <col min="4" max="4" width="13.25390625" style="18" customWidth="1"/>
    <col min="5" max="7" width="9.125" style="18" customWidth="1"/>
    <col min="8" max="8" width="11.75390625" style="18" customWidth="1"/>
    <col min="10" max="10" width="4.25390625" style="0" customWidth="1"/>
    <col min="11" max="11" width="3.625" style="0" customWidth="1"/>
  </cols>
  <sheetData>
    <row r="1" ht="12.75">
      <c r="F1" s="19" t="s">
        <v>599</v>
      </c>
    </row>
    <row r="2" ht="12.75">
      <c r="F2" s="20" t="s">
        <v>225</v>
      </c>
    </row>
    <row r="4" spans="1:8" ht="12.75">
      <c r="A4" s="570" t="s">
        <v>937</v>
      </c>
      <c r="B4" s="571"/>
      <c r="C4" s="571"/>
      <c r="D4" s="571"/>
      <c r="E4" s="571"/>
      <c r="F4" s="571"/>
      <c r="G4" s="571"/>
      <c r="H4" s="571"/>
    </row>
    <row r="5" spans="1:8" ht="12.75">
      <c r="A5" s="570" t="s">
        <v>328</v>
      </c>
      <c r="B5" s="571"/>
      <c r="C5" s="571"/>
      <c r="D5" s="571"/>
      <c r="E5" s="571"/>
      <c r="F5" s="571"/>
      <c r="G5" s="571"/>
      <c r="H5" s="571"/>
    </row>
    <row r="7" ht="13.5" thickBot="1">
      <c r="G7" s="18" t="s">
        <v>183</v>
      </c>
    </row>
    <row r="8" spans="1:8" ht="13.5" thickBot="1">
      <c r="A8" s="22"/>
      <c r="B8" s="23"/>
      <c r="C8" s="48"/>
      <c r="D8" s="438" t="s">
        <v>601</v>
      </c>
      <c r="E8" s="588" t="s">
        <v>329</v>
      </c>
      <c r="F8" s="589"/>
      <c r="G8" s="590"/>
      <c r="H8" s="337" t="s">
        <v>402</v>
      </c>
    </row>
    <row r="9" spans="1:8" ht="13.5" thickBot="1">
      <c r="A9" s="24"/>
      <c r="B9" s="38" t="s">
        <v>165</v>
      </c>
      <c r="C9" s="42"/>
      <c r="D9" s="84" t="s">
        <v>773</v>
      </c>
      <c r="E9" s="91" t="s">
        <v>469</v>
      </c>
      <c r="F9" s="47" t="s">
        <v>401</v>
      </c>
      <c r="G9" s="437" t="s">
        <v>773</v>
      </c>
      <c r="H9" s="347" t="s">
        <v>485</v>
      </c>
    </row>
    <row r="10" spans="1:8" ht="13.5" thickBot="1">
      <c r="A10" s="33"/>
      <c r="B10" s="34"/>
      <c r="C10" s="49"/>
      <c r="D10" s="79"/>
      <c r="E10" s="591" t="s">
        <v>774</v>
      </c>
      <c r="F10" s="592"/>
      <c r="G10" s="593"/>
      <c r="H10" s="350" t="s">
        <v>484</v>
      </c>
    </row>
    <row r="11" spans="1:15" ht="12.75">
      <c r="A11" s="22" t="s">
        <v>194</v>
      </c>
      <c r="B11" s="23"/>
      <c r="C11" s="48"/>
      <c r="D11" s="61"/>
      <c r="E11" s="439"/>
      <c r="F11" s="55"/>
      <c r="G11" s="441"/>
      <c r="H11" s="64"/>
      <c r="O11" s="4"/>
    </row>
    <row r="12" spans="1:16" ht="12.75">
      <c r="A12" s="24"/>
      <c r="B12" s="18" t="s">
        <v>179</v>
      </c>
      <c r="C12" s="42"/>
      <c r="D12" s="43">
        <v>615829</v>
      </c>
      <c r="E12" s="440">
        <v>625756</v>
      </c>
      <c r="F12" s="29">
        <v>642530</v>
      </c>
      <c r="G12" s="423">
        <v>592554</v>
      </c>
      <c r="H12" s="348">
        <f>G12/F12*100</f>
        <v>92.22199741646304</v>
      </c>
      <c r="O12" s="4"/>
      <c r="P12" s="4"/>
    </row>
    <row r="13" spans="1:16" ht="12.75">
      <c r="A13" s="24"/>
      <c r="C13" s="42" t="s">
        <v>241</v>
      </c>
      <c r="D13" s="43">
        <v>3500</v>
      </c>
      <c r="E13" s="440"/>
      <c r="F13" s="29">
        <v>5931</v>
      </c>
      <c r="G13" s="423">
        <v>5504</v>
      </c>
      <c r="H13" s="348">
        <f aca="true" t="shared" si="0" ref="H13:H74">G13/F13*100</f>
        <v>92.80053953802056</v>
      </c>
      <c r="O13" s="4"/>
      <c r="P13" s="4"/>
    </row>
    <row r="14" spans="1:16" ht="12.75">
      <c r="A14" s="24"/>
      <c r="C14" s="42" t="s">
        <v>242</v>
      </c>
      <c r="D14" s="43"/>
      <c r="E14" s="440"/>
      <c r="F14" s="29">
        <v>901</v>
      </c>
      <c r="G14" s="423">
        <v>901</v>
      </c>
      <c r="H14" s="348">
        <f t="shared" si="0"/>
        <v>100</v>
      </c>
      <c r="O14" s="4"/>
      <c r="P14" s="4"/>
    </row>
    <row r="15" spans="1:16" ht="12.75">
      <c r="A15" s="24"/>
      <c r="C15" s="42" t="s">
        <v>243</v>
      </c>
      <c r="D15" s="43"/>
      <c r="E15" s="440"/>
      <c r="F15" s="29">
        <v>616</v>
      </c>
      <c r="G15" s="423">
        <v>616</v>
      </c>
      <c r="H15" s="348">
        <f t="shared" si="0"/>
        <v>100</v>
      </c>
      <c r="O15" s="4"/>
      <c r="P15" s="4"/>
    </row>
    <row r="16" spans="1:16" ht="12.75">
      <c r="A16" s="24"/>
      <c r="C16" s="42" t="s">
        <v>671</v>
      </c>
      <c r="D16" s="43">
        <v>70865</v>
      </c>
      <c r="E16" s="440">
        <v>65728</v>
      </c>
      <c r="F16" s="29">
        <v>77152</v>
      </c>
      <c r="G16" s="423">
        <v>76918</v>
      </c>
      <c r="H16" s="348">
        <f t="shared" si="0"/>
        <v>99.69670261302365</v>
      </c>
      <c r="O16" s="4"/>
      <c r="P16" s="4"/>
    </row>
    <row r="17" spans="1:16" ht="12.75">
      <c r="A17" s="24"/>
      <c r="C17" s="42" t="s">
        <v>85</v>
      </c>
      <c r="D17" s="43">
        <v>68694</v>
      </c>
      <c r="E17" s="440"/>
      <c r="F17" s="29"/>
      <c r="G17" s="423"/>
      <c r="H17" s="348"/>
      <c r="O17" s="4"/>
      <c r="P17" s="4"/>
    </row>
    <row r="18" spans="1:16" ht="12.75">
      <c r="A18" s="24"/>
      <c r="C18" s="42" t="s">
        <v>245</v>
      </c>
      <c r="D18" s="43"/>
      <c r="E18" s="440"/>
      <c r="F18" s="29">
        <v>27862</v>
      </c>
      <c r="G18" s="423">
        <v>24950</v>
      </c>
      <c r="H18" s="348">
        <f t="shared" si="0"/>
        <v>89.54848898140837</v>
      </c>
      <c r="O18" s="4"/>
      <c r="P18" s="4"/>
    </row>
    <row r="19" spans="1:16" ht="12.75">
      <c r="A19" s="24"/>
      <c r="C19" s="42" t="s">
        <v>246</v>
      </c>
      <c r="D19" s="43"/>
      <c r="E19" s="440"/>
      <c r="F19" s="29">
        <v>22</v>
      </c>
      <c r="G19" s="423">
        <v>22</v>
      </c>
      <c r="H19" s="348">
        <f t="shared" si="0"/>
        <v>100</v>
      </c>
      <c r="O19" s="4"/>
      <c r="P19" s="4"/>
    </row>
    <row r="20" spans="1:16" ht="12.75">
      <c r="A20" s="24"/>
      <c r="C20" s="42" t="s">
        <v>105</v>
      </c>
      <c r="D20" s="43">
        <v>8044</v>
      </c>
      <c r="E20" s="440">
        <v>500</v>
      </c>
      <c r="F20" s="29"/>
      <c r="G20" s="423"/>
      <c r="H20" s="348"/>
      <c r="O20" s="4"/>
      <c r="P20" s="4"/>
    </row>
    <row r="21" spans="1:16" ht="12.75">
      <c r="A21" s="24"/>
      <c r="C21" s="42" t="s">
        <v>385</v>
      </c>
      <c r="D21" s="43">
        <v>408</v>
      </c>
      <c r="E21" s="440">
        <v>400</v>
      </c>
      <c r="F21" s="29">
        <v>400</v>
      </c>
      <c r="G21" s="423">
        <v>400</v>
      </c>
      <c r="H21" s="348">
        <f t="shared" si="0"/>
        <v>100</v>
      </c>
      <c r="O21" s="4"/>
      <c r="P21" s="4"/>
    </row>
    <row r="22" spans="1:16" ht="12.75">
      <c r="A22" s="24"/>
      <c r="C22" s="42" t="s">
        <v>86</v>
      </c>
      <c r="D22" s="43">
        <v>600</v>
      </c>
      <c r="E22" s="440"/>
      <c r="F22" s="29"/>
      <c r="G22" s="423"/>
      <c r="H22" s="348"/>
      <c r="O22" s="4"/>
      <c r="P22" s="4"/>
    </row>
    <row r="23" spans="1:16" ht="12.75">
      <c r="A23" s="24"/>
      <c r="C23" s="42" t="s">
        <v>247</v>
      </c>
      <c r="D23" s="43">
        <v>17616</v>
      </c>
      <c r="E23" s="440">
        <v>8120</v>
      </c>
      <c r="F23" s="29">
        <v>8120</v>
      </c>
      <c r="G23" s="423">
        <v>8030</v>
      </c>
      <c r="H23" s="348">
        <f t="shared" si="0"/>
        <v>98.89162561576354</v>
      </c>
      <c r="O23" s="4"/>
      <c r="P23" s="4"/>
    </row>
    <row r="24" spans="1:16" ht="12.75">
      <c r="A24" s="24"/>
      <c r="C24" s="42" t="s">
        <v>406</v>
      </c>
      <c r="D24" s="43"/>
      <c r="E24" s="440">
        <v>500</v>
      </c>
      <c r="F24" s="29">
        <v>9</v>
      </c>
      <c r="G24" s="423">
        <v>9</v>
      </c>
      <c r="H24" s="348">
        <f t="shared" si="0"/>
        <v>100</v>
      </c>
      <c r="O24" s="4"/>
      <c r="P24" s="4"/>
    </row>
    <row r="25" spans="1:16" ht="12.75">
      <c r="A25" s="24"/>
      <c r="B25" s="18" t="s">
        <v>195</v>
      </c>
      <c r="C25" s="42"/>
      <c r="D25" s="43"/>
      <c r="E25" s="440"/>
      <c r="F25" s="29"/>
      <c r="G25" s="423"/>
      <c r="H25" s="348"/>
      <c r="O25" s="4"/>
      <c r="P25" s="4"/>
    </row>
    <row r="26" spans="1:16" ht="12.75">
      <c r="A26" s="24"/>
      <c r="C26" s="42" t="s">
        <v>343</v>
      </c>
      <c r="D26" s="43">
        <v>48048</v>
      </c>
      <c r="E26" s="440">
        <v>51110</v>
      </c>
      <c r="F26" s="29">
        <v>48950</v>
      </c>
      <c r="G26" s="423">
        <v>48891</v>
      </c>
      <c r="H26" s="348">
        <f t="shared" si="0"/>
        <v>99.87946884576098</v>
      </c>
      <c r="O26" s="4"/>
      <c r="P26" s="4"/>
    </row>
    <row r="27" spans="1:16" ht="12.75">
      <c r="A27" s="24"/>
      <c r="C27" s="42" t="s">
        <v>344</v>
      </c>
      <c r="D27" s="43"/>
      <c r="E27" s="440">
        <v>7200</v>
      </c>
      <c r="F27" s="29">
        <v>4345</v>
      </c>
      <c r="G27" s="423"/>
      <c r="H27" s="348"/>
      <c r="O27" s="4"/>
      <c r="P27" s="4"/>
    </row>
    <row r="28" spans="1:16" ht="12.75">
      <c r="A28" s="24"/>
      <c r="B28" s="18" t="s">
        <v>427</v>
      </c>
      <c r="C28" s="42"/>
      <c r="D28" s="43">
        <v>25659</v>
      </c>
      <c r="E28" s="440">
        <v>15101</v>
      </c>
      <c r="F28" s="29">
        <v>12050</v>
      </c>
      <c r="G28" s="423">
        <v>12050</v>
      </c>
      <c r="H28" s="348">
        <f t="shared" si="0"/>
        <v>100</v>
      </c>
      <c r="O28" s="4"/>
      <c r="P28" s="4"/>
    </row>
    <row r="29" spans="1:16" ht="12.75">
      <c r="A29" s="24"/>
      <c r="B29" s="18" t="s">
        <v>159</v>
      </c>
      <c r="C29" s="42"/>
      <c r="D29" s="43">
        <v>14361</v>
      </c>
      <c r="E29" s="440">
        <v>13510</v>
      </c>
      <c r="F29" s="29">
        <v>9218</v>
      </c>
      <c r="G29" s="423">
        <v>9218</v>
      </c>
      <c r="H29" s="348">
        <f t="shared" si="0"/>
        <v>100</v>
      </c>
      <c r="O29" s="4"/>
      <c r="P29" s="4"/>
    </row>
    <row r="30" spans="1:16" ht="12.75">
      <c r="A30" s="24"/>
      <c r="B30" s="18" t="s">
        <v>248</v>
      </c>
      <c r="C30" s="42"/>
      <c r="D30" s="43">
        <v>34</v>
      </c>
      <c r="E30" s="440"/>
      <c r="F30" s="29">
        <v>2183</v>
      </c>
      <c r="G30" s="423">
        <v>2183</v>
      </c>
      <c r="H30" s="348">
        <f t="shared" si="0"/>
        <v>100</v>
      </c>
      <c r="O30" s="4"/>
      <c r="P30" s="4"/>
    </row>
    <row r="31" spans="1:16" ht="12.75">
      <c r="A31" s="24"/>
      <c r="B31" s="18" t="s">
        <v>445</v>
      </c>
      <c r="C31" s="42"/>
      <c r="D31" s="43">
        <v>639</v>
      </c>
      <c r="E31" s="440">
        <v>2750</v>
      </c>
      <c r="F31" s="29">
        <v>3720</v>
      </c>
      <c r="G31" s="423">
        <v>3720</v>
      </c>
      <c r="H31" s="348">
        <f t="shared" si="0"/>
        <v>100</v>
      </c>
      <c r="O31" s="4"/>
      <c r="P31" s="4"/>
    </row>
    <row r="32" spans="1:16" ht="12.75">
      <c r="A32" s="24"/>
      <c r="B32" s="18" t="s">
        <v>89</v>
      </c>
      <c r="C32" s="42"/>
      <c r="D32" s="43">
        <v>1839</v>
      </c>
      <c r="E32" s="440"/>
      <c r="F32" s="29"/>
      <c r="G32" s="423"/>
      <c r="H32" s="348"/>
      <c r="O32" s="4"/>
      <c r="P32" s="4"/>
    </row>
    <row r="33" spans="1:16" ht="12.75">
      <c r="A33" s="24"/>
      <c r="B33" s="18" t="s">
        <v>249</v>
      </c>
      <c r="C33" s="42"/>
      <c r="D33" s="43">
        <v>600</v>
      </c>
      <c r="E33" s="440">
        <v>1355</v>
      </c>
      <c r="F33" s="29">
        <v>1355</v>
      </c>
      <c r="G33" s="423">
        <v>1266</v>
      </c>
      <c r="H33" s="348">
        <f t="shared" si="0"/>
        <v>93.43173431734317</v>
      </c>
      <c r="O33" s="4"/>
      <c r="P33" s="4"/>
    </row>
    <row r="34" spans="1:16" ht="12.75">
      <c r="A34" s="24"/>
      <c r="B34" s="18" t="s">
        <v>250</v>
      </c>
      <c r="C34" s="42"/>
      <c r="D34" s="43"/>
      <c r="E34" s="440">
        <v>200</v>
      </c>
      <c r="F34" s="29">
        <v>164</v>
      </c>
      <c r="G34" s="423">
        <v>164</v>
      </c>
      <c r="H34" s="348">
        <f t="shared" si="0"/>
        <v>100</v>
      </c>
      <c r="O34" s="4"/>
      <c r="P34" s="4"/>
    </row>
    <row r="35" spans="1:16" ht="12.75">
      <c r="A35" s="24"/>
      <c r="B35" s="18" t="s">
        <v>93</v>
      </c>
      <c r="C35" s="42"/>
      <c r="D35" s="43">
        <v>877</v>
      </c>
      <c r="E35" s="440"/>
      <c r="F35" s="29"/>
      <c r="G35" s="423"/>
      <c r="H35" s="348"/>
      <c r="O35" s="4"/>
      <c r="P35" s="4"/>
    </row>
    <row r="36" spans="1:16" ht="12.75">
      <c r="A36" s="24"/>
      <c r="B36" s="18" t="s">
        <v>251</v>
      </c>
      <c r="C36" s="42"/>
      <c r="D36" s="43"/>
      <c r="E36" s="440"/>
      <c r="F36" s="29">
        <v>3173</v>
      </c>
      <c r="G36" s="423">
        <v>3172</v>
      </c>
      <c r="H36" s="348">
        <f t="shared" si="0"/>
        <v>99.96848408446265</v>
      </c>
      <c r="O36" s="4"/>
      <c r="P36" s="4"/>
    </row>
    <row r="37" spans="1:16" ht="12.75">
      <c r="A37" s="24"/>
      <c r="B37" s="18" t="s">
        <v>449</v>
      </c>
      <c r="C37" s="42"/>
      <c r="D37" s="43">
        <v>949</v>
      </c>
      <c r="E37" s="440">
        <v>1000</v>
      </c>
      <c r="F37" s="29">
        <v>1638</v>
      </c>
      <c r="G37" s="423">
        <v>1638</v>
      </c>
      <c r="H37" s="348">
        <f t="shared" si="0"/>
        <v>100</v>
      </c>
      <c r="O37" s="4"/>
      <c r="P37" s="4"/>
    </row>
    <row r="38" spans="1:16" ht="12.75">
      <c r="A38" s="24"/>
      <c r="B38" s="18" t="s">
        <v>407</v>
      </c>
      <c r="C38" s="42"/>
      <c r="D38" s="43">
        <v>10894</v>
      </c>
      <c r="E38" s="440">
        <v>9705</v>
      </c>
      <c r="F38" s="29">
        <v>9808</v>
      </c>
      <c r="G38" s="423">
        <v>8770</v>
      </c>
      <c r="H38" s="348">
        <f t="shared" si="0"/>
        <v>89.41680261011419</v>
      </c>
      <c r="O38" s="4"/>
      <c r="P38" s="4"/>
    </row>
    <row r="39" spans="1:16" ht="12.75">
      <c r="A39" s="24"/>
      <c r="B39" s="18" t="s">
        <v>466</v>
      </c>
      <c r="C39" s="42"/>
      <c r="D39" s="43">
        <v>269</v>
      </c>
      <c r="E39" s="440">
        <v>250</v>
      </c>
      <c r="F39" s="29">
        <v>250</v>
      </c>
      <c r="G39" s="423">
        <v>221</v>
      </c>
      <c r="H39" s="348">
        <f t="shared" si="0"/>
        <v>88.4</v>
      </c>
      <c r="O39" s="4"/>
      <c r="P39" s="4"/>
    </row>
    <row r="40" spans="1:16" ht="12.75">
      <c r="A40" s="24" t="s">
        <v>190</v>
      </c>
      <c r="C40" s="42"/>
      <c r="D40" s="43"/>
      <c r="E40" s="440"/>
      <c r="F40" s="29"/>
      <c r="G40" s="423"/>
      <c r="H40" s="348"/>
      <c r="O40" s="4"/>
      <c r="P40" s="4"/>
    </row>
    <row r="41" spans="1:16" ht="12.75">
      <c r="A41" s="24"/>
      <c r="B41" s="18" t="s">
        <v>465</v>
      </c>
      <c r="C41" s="42"/>
      <c r="D41" s="43">
        <v>30046</v>
      </c>
      <c r="E41" s="440">
        <v>7000</v>
      </c>
      <c r="F41" s="29">
        <v>7724</v>
      </c>
      <c r="G41" s="423">
        <v>7723</v>
      </c>
      <c r="H41" s="348">
        <f t="shared" si="0"/>
        <v>99.98705334023822</v>
      </c>
      <c r="O41" s="4"/>
      <c r="P41" s="4"/>
    </row>
    <row r="42" spans="1:16" ht="12.75">
      <c r="A42" s="24"/>
      <c r="B42" s="18" t="s">
        <v>387</v>
      </c>
      <c r="C42" s="42"/>
      <c r="D42" s="43">
        <v>1357</v>
      </c>
      <c r="E42" s="440">
        <v>1000</v>
      </c>
      <c r="F42" s="29">
        <v>1000</v>
      </c>
      <c r="G42" s="423">
        <v>978</v>
      </c>
      <c r="H42" s="348">
        <f t="shared" si="0"/>
        <v>97.8</v>
      </c>
      <c r="O42" s="4"/>
      <c r="P42" s="4"/>
    </row>
    <row r="43" spans="1:16" ht="12.75">
      <c r="A43" s="24"/>
      <c r="B43" s="18" t="s">
        <v>341</v>
      </c>
      <c r="C43" s="42"/>
      <c r="D43" s="43">
        <v>1964</v>
      </c>
      <c r="E43" s="440">
        <v>3000</v>
      </c>
      <c r="F43" s="29">
        <v>100</v>
      </c>
      <c r="G43" s="423">
        <v>99</v>
      </c>
      <c r="H43" s="348">
        <f t="shared" si="0"/>
        <v>99</v>
      </c>
      <c r="O43" s="4"/>
      <c r="P43" s="4"/>
    </row>
    <row r="44" spans="1:16" ht="12.75">
      <c r="A44" s="24"/>
      <c r="B44" s="18" t="s">
        <v>408</v>
      </c>
      <c r="C44" s="42"/>
      <c r="D44" s="43">
        <v>32455</v>
      </c>
      <c r="E44" s="440">
        <v>24500</v>
      </c>
      <c r="F44" s="29">
        <v>26434</v>
      </c>
      <c r="G44" s="423">
        <v>26434</v>
      </c>
      <c r="H44" s="348">
        <f t="shared" si="0"/>
        <v>100</v>
      </c>
      <c r="O44" s="4"/>
      <c r="P44" s="4"/>
    </row>
    <row r="45" spans="1:16" ht="12.75">
      <c r="A45" s="24"/>
      <c r="B45" s="18" t="s">
        <v>386</v>
      </c>
      <c r="C45" s="42"/>
      <c r="D45" s="43">
        <v>9462</v>
      </c>
      <c r="E45" s="440">
        <v>9500</v>
      </c>
      <c r="F45" s="29">
        <v>2131</v>
      </c>
      <c r="G45" s="423">
        <v>2131</v>
      </c>
      <c r="H45" s="348">
        <f t="shared" si="0"/>
        <v>100</v>
      </c>
      <c r="O45" s="4"/>
      <c r="P45" s="4"/>
    </row>
    <row r="46" spans="1:16" ht="12.75">
      <c r="A46" s="24"/>
      <c r="B46" s="18" t="s">
        <v>252</v>
      </c>
      <c r="C46" s="42"/>
      <c r="D46" s="43">
        <v>4632</v>
      </c>
      <c r="E46" s="440"/>
      <c r="F46" s="29">
        <v>4508</v>
      </c>
      <c r="G46" s="423">
        <v>4508</v>
      </c>
      <c r="H46" s="348">
        <f t="shared" si="0"/>
        <v>100</v>
      </c>
      <c r="O46" s="4"/>
      <c r="P46" s="4"/>
    </row>
    <row r="47" spans="1:16" ht="12.75">
      <c r="A47" s="24"/>
      <c r="B47" s="18" t="s">
        <v>253</v>
      </c>
      <c r="C47" s="42"/>
      <c r="D47" s="43">
        <v>1000</v>
      </c>
      <c r="E47" s="440"/>
      <c r="F47" s="29">
        <v>7380</v>
      </c>
      <c r="G47" s="423">
        <v>7380</v>
      </c>
      <c r="H47" s="348">
        <f t="shared" si="0"/>
        <v>100</v>
      </c>
      <c r="O47" s="4"/>
      <c r="P47" s="4"/>
    </row>
    <row r="48" spans="1:16" ht="12.75">
      <c r="A48" s="24"/>
      <c r="B48" s="18" t="s">
        <v>388</v>
      </c>
      <c r="C48" s="42"/>
      <c r="D48" s="43">
        <v>13216</v>
      </c>
      <c r="E48" s="440">
        <v>6000</v>
      </c>
      <c r="F48" s="29">
        <v>5237</v>
      </c>
      <c r="G48" s="423">
        <v>5237</v>
      </c>
      <c r="H48" s="348">
        <f t="shared" si="0"/>
        <v>100</v>
      </c>
      <c r="O48" s="4"/>
      <c r="P48" s="4"/>
    </row>
    <row r="49" spans="1:16" ht="12.75">
      <c r="A49" s="24"/>
      <c r="B49" s="18" t="s">
        <v>90</v>
      </c>
      <c r="C49" s="42"/>
      <c r="D49" s="43">
        <v>4598</v>
      </c>
      <c r="E49" s="440"/>
      <c r="F49" s="29">
        <v>11500</v>
      </c>
      <c r="G49" s="423">
        <v>11500</v>
      </c>
      <c r="H49" s="348">
        <f t="shared" si="0"/>
        <v>100</v>
      </c>
      <c r="O49" s="4"/>
      <c r="P49" s="4"/>
    </row>
    <row r="50" spans="1:16" ht="12.75">
      <c r="A50" s="24"/>
      <c r="B50" s="18" t="s">
        <v>719</v>
      </c>
      <c r="C50" s="42"/>
      <c r="D50" s="43">
        <v>37241</v>
      </c>
      <c r="E50" s="440"/>
      <c r="F50" s="29"/>
      <c r="G50" s="423"/>
      <c r="H50" s="348"/>
      <c r="O50" s="4"/>
      <c r="P50" s="4"/>
    </row>
    <row r="51" spans="1:16" ht="12.75">
      <c r="A51" s="24"/>
      <c r="B51" s="18" t="s">
        <v>721</v>
      </c>
      <c r="C51" s="42"/>
      <c r="D51" s="43">
        <v>8418</v>
      </c>
      <c r="E51" s="440"/>
      <c r="F51" s="29"/>
      <c r="G51" s="423"/>
      <c r="H51" s="348"/>
      <c r="O51" s="4"/>
      <c r="P51" s="4"/>
    </row>
    <row r="52" spans="1:16" ht="12.75">
      <c r="A52" s="24"/>
      <c r="B52" s="18" t="s">
        <v>196</v>
      </c>
      <c r="C52" s="42"/>
      <c r="D52" s="43">
        <v>38186</v>
      </c>
      <c r="E52" s="440">
        <v>20300</v>
      </c>
      <c r="F52" s="29">
        <v>22970</v>
      </c>
      <c r="G52" s="423">
        <v>22970</v>
      </c>
      <c r="H52" s="348">
        <f t="shared" si="0"/>
        <v>100</v>
      </c>
      <c r="O52" s="4"/>
      <c r="P52" s="4"/>
    </row>
    <row r="53" spans="1:16" ht="12.75">
      <c r="A53" s="24"/>
      <c r="B53" s="18" t="s">
        <v>658</v>
      </c>
      <c r="C53" s="42"/>
      <c r="D53" s="43">
        <v>34868</v>
      </c>
      <c r="E53" s="440">
        <v>29742</v>
      </c>
      <c r="F53" s="29">
        <v>34637</v>
      </c>
      <c r="G53" s="423">
        <v>34637</v>
      </c>
      <c r="H53" s="348">
        <f t="shared" si="0"/>
        <v>100</v>
      </c>
      <c r="O53" s="4"/>
      <c r="P53" s="4"/>
    </row>
    <row r="54" spans="1:16" ht="12.75">
      <c r="A54" s="24"/>
      <c r="B54" s="18" t="s">
        <v>197</v>
      </c>
      <c r="C54" s="42"/>
      <c r="D54" s="43">
        <v>80532</v>
      </c>
      <c r="E54" s="440">
        <v>39874</v>
      </c>
      <c r="F54" s="29">
        <v>96933</v>
      </c>
      <c r="G54" s="423">
        <v>96933</v>
      </c>
      <c r="H54" s="348">
        <f t="shared" si="0"/>
        <v>100</v>
      </c>
      <c r="O54" s="4"/>
      <c r="P54" s="4"/>
    </row>
    <row r="55" spans="1:16" ht="12.75">
      <c r="A55" s="24"/>
      <c r="B55" s="18" t="s">
        <v>672</v>
      </c>
      <c r="C55" s="42"/>
      <c r="D55" s="43"/>
      <c r="E55" s="440"/>
      <c r="F55" s="29">
        <v>2737</v>
      </c>
      <c r="G55" s="423">
        <v>2736</v>
      </c>
      <c r="H55" s="348">
        <f t="shared" si="0"/>
        <v>99.9634636463281</v>
      </c>
      <c r="O55" s="4"/>
      <c r="P55" s="4"/>
    </row>
    <row r="56" spans="1:16" ht="12.75">
      <c r="A56" s="24"/>
      <c r="B56" s="18" t="s">
        <v>256</v>
      </c>
      <c r="C56" s="42"/>
      <c r="D56" s="43">
        <v>49785</v>
      </c>
      <c r="E56" s="440"/>
      <c r="F56" s="29">
        <v>23857</v>
      </c>
      <c r="G56" s="423">
        <v>23857</v>
      </c>
      <c r="H56" s="348">
        <f t="shared" si="0"/>
        <v>100</v>
      </c>
      <c r="O56" s="4"/>
      <c r="P56" s="4"/>
    </row>
    <row r="57" spans="1:16" ht="12.75">
      <c r="A57" s="24"/>
      <c r="B57" s="18" t="s">
        <v>257</v>
      </c>
      <c r="C57" s="42"/>
      <c r="D57" s="43"/>
      <c r="E57" s="440">
        <v>9647</v>
      </c>
      <c r="F57" s="29">
        <v>5996</v>
      </c>
      <c r="G57" s="423">
        <v>5995</v>
      </c>
      <c r="H57" s="348">
        <f t="shared" si="0"/>
        <v>99.98332221480987</v>
      </c>
      <c r="O57" s="4"/>
      <c r="P57" s="4"/>
    </row>
    <row r="58" spans="1:16" ht="12.75">
      <c r="A58" s="24"/>
      <c r="B58" s="18" t="s">
        <v>659</v>
      </c>
      <c r="C58" s="42"/>
      <c r="D58" s="43">
        <v>14205</v>
      </c>
      <c r="E58" s="440">
        <v>13930</v>
      </c>
      <c r="F58" s="29">
        <v>16553</v>
      </c>
      <c r="G58" s="423">
        <v>16553</v>
      </c>
      <c r="H58" s="348">
        <f t="shared" si="0"/>
        <v>100</v>
      </c>
      <c r="O58" s="4"/>
      <c r="P58" s="4"/>
    </row>
    <row r="59" spans="1:16" ht="13.5" thickBot="1">
      <c r="A59" s="33"/>
      <c r="B59" s="34" t="s">
        <v>180</v>
      </c>
      <c r="C59" s="49"/>
      <c r="D59" s="54">
        <v>2799</v>
      </c>
      <c r="E59" s="448">
        <v>2000</v>
      </c>
      <c r="F59" s="380">
        <v>2857</v>
      </c>
      <c r="G59" s="433">
        <v>2857</v>
      </c>
      <c r="H59" s="379">
        <f t="shared" si="0"/>
        <v>100</v>
      </c>
      <c r="O59" s="4"/>
      <c r="P59" s="4"/>
    </row>
    <row r="60" spans="1:16" ht="12.75">
      <c r="A60" s="24"/>
      <c r="B60" s="18" t="s">
        <v>447</v>
      </c>
      <c r="C60" s="42"/>
      <c r="D60" s="43">
        <v>40748</v>
      </c>
      <c r="E60" s="440">
        <v>40000</v>
      </c>
      <c r="F60" s="29">
        <v>44918</v>
      </c>
      <c r="G60" s="423">
        <v>44918</v>
      </c>
      <c r="H60" s="348">
        <f t="shared" si="0"/>
        <v>100</v>
      </c>
      <c r="O60" s="4"/>
      <c r="P60" s="4"/>
    </row>
    <row r="61" spans="1:16" ht="12.75">
      <c r="A61" s="24" t="s">
        <v>191</v>
      </c>
      <c r="C61" s="42"/>
      <c r="D61" s="43"/>
      <c r="E61" s="440"/>
      <c r="F61" s="29"/>
      <c r="G61" s="423"/>
      <c r="H61" s="348"/>
      <c r="O61" s="4"/>
      <c r="P61" s="4"/>
    </row>
    <row r="62" spans="1:16" ht="12.75">
      <c r="A62" s="24"/>
      <c r="B62" s="18" t="s">
        <v>409</v>
      </c>
      <c r="C62" s="42"/>
      <c r="D62" s="43">
        <v>2553</v>
      </c>
      <c r="E62" s="440">
        <v>1000</v>
      </c>
      <c r="F62" s="29">
        <v>1090</v>
      </c>
      <c r="G62" s="423">
        <v>1090</v>
      </c>
      <c r="H62" s="348">
        <f t="shared" si="0"/>
        <v>100</v>
      </c>
      <c r="O62" s="4"/>
      <c r="P62" s="4"/>
    </row>
    <row r="63" spans="1:16" ht="12.75">
      <c r="A63" s="24"/>
      <c r="B63" s="18" t="s">
        <v>258</v>
      </c>
      <c r="C63" s="42"/>
      <c r="D63" s="43"/>
      <c r="E63" s="440">
        <v>500</v>
      </c>
      <c r="F63" s="29">
        <v>514</v>
      </c>
      <c r="G63" s="423">
        <v>514</v>
      </c>
      <c r="H63" s="348">
        <f t="shared" si="0"/>
        <v>100</v>
      </c>
      <c r="O63" s="4"/>
      <c r="P63" s="4"/>
    </row>
    <row r="64" spans="1:16" ht="12.75">
      <c r="A64" s="24"/>
      <c r="B64" s="18" t="s">
        <v>663</v>
      </c>
      <c r="C64" s="42"/>
      <c r="D64" s="43">
        <v>390</v>
      </c>
      <c r="E64" s="440">
        <v>500</v>
      </c>
      <c r="F64" s="29">
        <v>536</v>
      </c>
      <c r="G64" s="423">
        <v>536</v>
      </c>
      <c r="H64" s="348">
        <f t="shared" si="0"/>
        <v>100</v>
      </c>
      <c r="O64" s="4"/>
      <c r="P64" s="4"/>
    </row>
    <row r="65" spans="1:16" ht="12.75">
      <c r="A65" s="24"/>
      <c r="B65" s="18" t="s">
        <v>259</v>
      </c>
      <c r="C65" s="42"/>
      <c r="D65" s="43">
        <v>7067</v>
      </c>
      <c r="E65" s="440">
        <v>1771</v>
      </c>
      <c r="F65" s="29">
        <v>5424</v>
      </c>
      <c r="G65" s="423">
        <v>5424</v>
      </c>
      <c r="H65" s="348">
        <f t="shared" si="0"/>
        <v>100</v>
      </c>
      <c r="O65" s="4"/>
      <c r="P65" s="4"/>
    </row>
    <row r="66" spans="1:16" ht="12.75">
      <c r="A66" s="24"/>
      <c r="B66" s="18" t="s">
        <v>260</v>
      </c>
      <c r="C66" s="42"/>
      <c r="D66" s="43">
        <v>5775</v>
      </c>
      <c r="E66" s="440">
        <v>1000</v>
      </c>
      <c r="F66" s="29">
        <v>1983</v>
      </c>
      <c r="G66" s="423">
        <v>1982</v>
      </c>
      <c r="H66" s="348">
        <f t="shared" si="0"/>
        <v>99.94957135653051</v>
      </c>
      <c r="O66" s="4"/>
      <c r="P66" s="4"/>
    </row>
    <row r="67" spans="1:16" ht="12.75">
      <c r="A67" s="24"/>
      <c r="B67" s="18" t="s">
        <v>229</v>
      </c>
      <c r="C67" s="42"/>
      <c r="D67" s="43">
        <v>774</v>
      </c>
      <c r="E67" s="440">
        <v>300</v>
      </c>
      <c r="F67" s="29">
        <v>300</v>
      </c>
      <c r="G67" s="423">
        <v>292</v>
      </c>
      <c r="H67" s="348">
        <f t="shared" si="0"/>
        <v>97.33333333333334</v>
      </c>
      <c r="O67" s="4"/>
      <c r="P67" s="4"/>
    </row>
    <row r="68" spans="1:16" ht="12.75">
      <c r="A68" s="24" t="s">
        <v>192</v>
      </c>
      <c r="C68" s="42"/>
      <c r="D68" s="43"/>
      <c r="E68" s="440"/>
      <c r="F68" s="29"/>
      <c r="G68" s="423"/>
      <c r="H68" s="348"/>
      <c r="O68" s="4"/>
      <c r="P68" s="4"/>
    </row>
    <row r="69" spans="1:16" ht="12.75">
      <c r="A69" s="24"/>
      <c r="B69" s="18" t="s">
        <v>261</v>
      </c>
      <c r="C69" s="42"/>
      <c r="D69" s="43">
        <v>64131</v>
      </c>
      <c r="E69" s="440">
        <v>64000</v>
      </c>
      <c r="F69" s="29">
        <v>60595</v>
      </c>
      <c r="G69" s="423">
        <v>60540</v>
      </c>
      <c r="H69" s="348">
        <f t="shared" si="0"/>
        <v>99.90923343510191</v>
      </c>
      <c r="O69" s="4"/>
      <c r="P69" s="4"/>
    </row>
    <row r="70" spans="1:16" ht="12.75">
      <c r="A70" s="24"/>
      <c r="B70" s="18" t="s">
        <v>262</v>
      </c>
      <c r="C70" s="42"/>
      <c r="D70" s="43"/>
      <c r="E70" s="440">
        <v>34000</v>
      </c>
      <c r="F70" s="29">
        <v>14028</v>
      </c>
      <c r="G70" s="423">
        <v>14027</v>
      </c>
      <c r="H70" s="348">
        <f t="shared" si="0"/>
        <v>99.99287140005703</v>
      </c>
      <c r="O70" s="4"/>
      <c r="P70" s="4"/>
    </row>
    <row r="71" spans="1:16" ht="12.75">
      <c r="A71" s="24"/>
      <c r="B71" s="18" t="s">
        <v>513</v>
      </c>
      <c r="C71" s="42"/>
      <c r="D71" s="43">
        <v>17718</v>
      </c>
      <c r="E71" s="440">
        <v>18000</v>
      </c>
      <c r="F71" s="29">
        <v>45115</v>
      </c>
      <c r="G71" s="423">
        <v>45058</v>
      </c>
      <c r="H71" s="348">
        <f t="shared" si="0"/>
        <v>99.87365621190291</v>
      </c>
      <c r="O71" s="4"/>
      <c r="P71" s="4"/>
    </row>
    <row r="72" spans="1:16" ht="12.75">
      <c r="A72" s="24" t="s">
        <v>595</v>
      </c>
      <c r="C72" s="44"/>
      <c r="D72" s="43"/>
      <c r="E72" s="440"/>
      <c r="F72" s="29"/>
      <c r="G72" s="423"/>
      <c r="H72" s="348"/>
      <c r="N72" s="4"/>
      <c r="O72" s="4"/>
      <c r="P72" s="4"/>
    </row>
    <row r="73" spans="1:16" ht="12.75">
      <c r="A73" s="24"/>
      <c r="B73" s="18" t="s">
        <v>722</v>
      </c>
      <c r="C73" s="42"/>
      <c r="D73" s="43">
        <v>180</v>
      </c>
      <c r="E73" s="440">
        <v>681</v>
      </c>
      <c r="F73" s="29"/>
      <c r="G73" s="423"/>
      <c r="H73" s="348"/>
      <c r="O73" s="4"/>
      <c r="P73" s="4"/>
    </row>
    <row r="74" spans="1:16" ht="12.75">
      <c r="A74" s="24"/>
      <c r="B74" s="18" t="s">
        <v>673</v>
      </c>
      <c r="C74" s="42"/>
      <c r="D74" s="43">
        <v>180</v>
      </c>
      <c r="E74" s="440">
        <v>1350</v>
      </c>
      <c r="F74" s="29">
        <v>14350</v>
      </c>
      <c r="G74" s="423">
        <v>14349</v>
      </c>
      <c r="H74" s="348">
        <f t="shared" si="0"/>
        <v>99.99303135888502</v>
      </c>
      <c r="O74" s="4"/>
      <c r="P74" s="4"/>
    </row>
    <row r="75" spans="1:16" ht="12.75">
      <c r="A75" s="24"/>
      <c r="B75" s="18" t="s">
        <v>425</v>
      </c>
      <c r="C75" s="42"/>
      <c r="D75" s="43"/>
      <c r="E75" s="440">
        <v>400</v>
      </c>
      <c r="F75" s="29">
        <v>462</v>
      </c>
      <c r="G75" s="423">
        <v>462</v>
      </c>
      <c r="H75" s="348">
        <f aca="true" t="shared" si="1" ref="H75:H137">G75/F75*100</f>
        <v>100</v>
      </c>
      <c r="O75" s="4"/>
      <c r="P75" s="4"/>
    </row>
    <row r="76" spans="1:16" ht="12.75">
      <c r="A76" s="24"/>
      <c r="B76" s="18" t="s">
        <v>674</v>
      </c>
      <c r="C76" s="42"/>
      <c r="D76" s="43"/>
      <c r="E76" s="440">
        <v>684</v>
      </c>
      <c r="F76" s="29">
        <v>420</v>
      </c>
      <c r="G76" s="423">
        <v>420</v>
      </c>
      <c r="H76" s="348">
        <f t="shared" si="1"/>
        <v>100</v>
      </c>
      <c r="O76" s="4"/>
      <c r="P76" s="4"/>
    </row>
    <row r="77" spans="1:16" ht="12.75">
      <c r="A77" s="24" t="s">
        <v>264</v>
      </c>
      <c r="C77" s="42"/>
      <c r="D77" s="43"/>
      <c r="E77" s="440"/>
      <c r="F77" s="29"/>
      <c r="G77" s="423"/>
      <c r="H77" s="348"/>
      <c r="O77" s="4"/>
      <c r="P77" s="4"/>
    </row>
    <row r="78" spans="1:16" ht="12.75">
      <c r="A78" s="24"/>
      <c r="B78" s="18" t="s">
        <v>265</v>
      </c>
      <c r="C78" s="42"/>
      <c r="D78" s="43"/>
      <c r="E78" s="440">
        <v>1154</v>
      </c>
      <c r="F78" s="29">
        <v>1191</v>
      </c>
      <c r="G78" s="423">
        <v>1191</v>
      </c>
      <c r="H78" s="348">
        <f t="shared" si="1"/>
        <v>100</v>
      </c>
      <c r="O78" s="4"/>
      <c r="P78" s="4"/>
    </row>
    <row r="79" spans="1:16" ht="12.75">
      <c r="A79" s="24"/>
      <c r="B79" s="18" t="s">
        <v>266</v>
      </c>
      <c r="C79" s="42"/>
      <c r="D79" s="43"/>
      <c r="E79" s="440">
        <v>2353</v>
      </c>
      <c r="F79" s="29"/>
      <c r="G79" s="423"/>
      <c r="H79" s="348"/>
      <c r="O79" s="4"/>
      <c r="P79" s="4"/>
    </row>
    <row r="80" spans="1:16" ht="12.75">
      <c r="A80" s="24"/>
      <c r="B80" s="18" t="s">
        <v>267</v>
      </c>
      <c r="C80" s="42"/>
      <c r="D80" s="43"/>
      <c r="E80" s="440">
        <v>2000</v>
      </c>
      <c r="F80" s="29"/>
      <c r="G80" s="423"/>
      <c r="H80" s="348"/>
      <c r="O80" s="4"/>
      <c r="P80" s="4"/>
    </row>
    <row r="81" spans="1:16" ht="12.75">
      <c r="A81" s="24"/>
      <c r="B81" s="18" t="s">
        <v>268</v>
      </c>
      <c r="C81" s="42"/>
      <c r="D81" s="43"/>
      <c r="E81" s="440">
        <v>2000</v>
      </c>
      <c r="F81" s="29"/>
      <c r="G81" s="423"/>
      <c r="H81" s="348"/>
      <c r="O81" s="4"/>
      <c r="P81" s="4"/>
    </row>
    <row r="82" spans="1:16" ht="12.75">
      <c r="A82" s="24"/>
      <c r="B82" s="18" t="s">
        <v>269</v>
      </c>
      <c r="C82" s="42"/>
      <c r="D82" s="43"/>
      <c r="E82" s="440">
        <v>1176</v>
      </c>
      <c r="F82" s="29"/>
      <c r="G82" s="423"/>
      <c r="H82" s="348"/>
      <c r="O82" s="4"/>
      <c r="P82" s="4"/>
    </row>
    <row r="83" spans="1:16" ht="12.75">
      <c r="A83" s="24"/>
      <c r="B83" s="18" t="s">
        <v>270</v>
      </c>
      <c r="C83" s="42"/>
      <c r="D83" s="43"/>
      <c r="E83" s="440">
        <v>2267</v>
      </c>
      <c r="F83" s="29"/>
      <c r="G83" s="423"/>
      <c r="H83" s="348"/>
      <c r="O83" s="4"/>
      <c r="P83" s="4"/>
    </row>
    <row r="84" spans="1:16" ht="12.75">
      <c r="A84" s="24"/>
      <c r="B84" s="18" t="s">
        <v>271</v>
      </c>
      <c r="C84" s="42"/>
      <c r="D84" s="43"/>
      <c r="E84" s="440">
        <v>2353</v>
      </c>
      <c r="F84" s="29"/>
      <c r="G84" s="423"/>
      <c r="H84" s="348"/>
      <c r="O84" s="4"/>
      <c r="P84" s="4"/>
    </row>
    <row r="85" spans="1:16" ht="12.75">
      <c r="A85" s="56" t="s">
        <v>161</v>
      </c>
      <c r="B85" s="35"/>
      <c r="C85" s="78"/>
      <c r="D85" s="435">
        <f>SUM(D12:D84)</f>
        <v>1394005</v>
      </c>
      <c r="E85" s="442">
        <f>SUM(E12:E84)</f>
        <v>1147167</v>
      </c>
      <c r="F85" s="25">
        <f>SUM(F12:F84)</f>
        <v>1323877</v>
      </c>
      <c r="G85" s="428">
        <f>SUM(G12:G84)</f>
        <v>1264528</v>
      </c>
      <c r="H85" s="443">
        <f t="shared" si="1"/>
        <v>95.51703066070337</v>
      </c>
      <c r="O85" s="4"/>
      <c r="P85" s="4"/>
    </row>
    <row r="86" spans="1:16" ht="12.75">
      <c r="A86" s="24"/>
      <c r="C86" s="42"/>
      <c r="D86" s="43"/>
      <c r="E86" s="440"/>
      <c r="F86" s="29"/>
      <c r="G86" s="423"/>
      <c r="H86" s="348"/>
      <c r="O86" s="4"/>
      <c r="P86" s="4"/>
    </row>
    <row r="87" spans="1:16" ht="12.75">
      <c r="A87" s="24" t="s">
        <v>193</v>
      </c>
      <c r="C87" s="42"/>
      <c r="D87" s="43"/>
      <c r="E87" s="440"/>
      <c r="F87" s="29"/>
      <c r="G87" s="423"/>
      <c r="H87" s="348"/>
      <c r="O87" s="4"/>
      <c r="P87" s="4"/>
    </row>
    <row r="88" spans="1:16" ht="12.75">
      <c r="A88" s="24"/>
      <c r="B88" s="18" t="s">
        <v>511</v>
      </c>
      <c r="C88" s="42"/>
      <c r="D88" s="43">
        <v>532830</v>
      </c>
      <c r="E88" s="440">
        <v>532559</v>
      </c>
      <c r="F88" s="29">
        <v>273095</v>
      </c>
      <c r="G88" s="423">
        <v>273095</v>
      </c>
      <c r="H88" s="348">
        <f t="shared" si="1"/>
        <v>100</v>
      </c>
      <c r="O88" s="4"/>
      <c r="P88" s="4"/>
    </row>
    <row r="89" spans="1:16" ht="12.75">
      <c r="A89" s="24"/>
      <c r="B89" s="18" t="s">
        <v>207</v>
      </c>
      <c r="C89" s="42"/>
      <c r="D89" s="43">
        <v>206302</v>
      </c>
      <c r="E89" s="440">
        <v>191899</v>
      </c>
      <c r="F89" s="29">
        <v>100286</v>
      </c>
      <c r="G89" s="423">
        <v>100286</v>
      </c>
      <c r="H89" s="348">
        <f t="shared" si="1"/>
        <v>100</v>
      </c>
      <c r="O89" s="4"/>
      <c r="P89" s="4"/>
    </row>
    <row r="90" spans="1:16" ht="12.75">
      <c r="A90" s="24"/>
      <c r="B90" s="18" t="s">
        <v>675</v>
      </c>
      <c r="C90" s="42"/>
      <c r="D90" s="43">
        <v>180933</v>
      </c>
      <c r="E90" s="440">
        <v>184452</v>
      </c>
      <c r="F90" s="29">
        <v>590951</v>
      </c>
      <c r="G90" s="423">
        <v>542580</v>
      </c>
      <c r="H90" s="348">
        <f t="shared" si="1"/>
        <v>91.81471898685339</v>
      </c>
      <c r="O90" s="4"/>
      <c r="P90" s="4"/>
    </row>
    <row r="91" spans="1:16" ht="12.75">
      <c r="A91" s="24"/>
      <c r="B91" s="18" t="s">
        <v>172</v>
      </c>
      <c r="C91" s="42"/>
      <c r="D91" s="43">
        <v>204477</v>
      </c>
      <c r="E91" s="440">
        <v>203468</v>
      </c>
      <c r="F91" s="29">
        <v>211305</v>
      </c>
      <c r="G91" s="423">
        <v>209239</v>
      </c>
      <c r="H91" s="348">
        <f t="shared" si="1"/>
        <v>99.02226639218192</v>
      </c>
      <c r="O91" s="4"/>
      <c r="P91" s="4"/>
    </row>
    <row r="92" spans="1:16" ht="12.75">
      <c r="A92" s="24"/>
      <c r="B92" s="18" t="s">
        <v>173</v>
      </c>
      <c r="C92" s="42"/>
      <c r="D92" s="43">
        <v>166801</v>
      </c>
      <c r="E92" s="440">
        <v>169164</v>
      </c>
      <c r="F92" s="29">
        <v>175608</v>
      </c>
      <c r="G92" s="423">
        <v>170436</v>
      </c>
      <c r="H92" s="348">
        <f t="shared" si="1"/>
        <v>97.05480388137214</v>
      </c>
      <c r="O92" s="4"/>
      <c r="P92" s="4"/>
    </row>
    <row r="93" spans="1:16" ht="12.75">
      <c r="A93" s="24"/>
      <c r="B93" s="18" t="s">
        <v>174</v>
      </c>
      <c r="C93" s="42"/>
      <c r="D93" s="43">
        <v>47699</v>
      </c>
      <c r="E93" s="440">
        <v>46375</v>
      </c>
      <c r="F93" s="29">
        <v>51565</v>
      </c>
      <c r="G93" s="423">
        <v>48480</v>
      </c>
      <c r="H93" s="348">
        <f t="shared" si="1"/>
        <v>94.01725976922332</v>
      </c>
      <c r="O93" s="4"/>
      <c r="P93" s="4"/>
    </row>
    <row r="94" spans="1:16" ht="12.75">
      <c r="A94" s="24"/>
      <c r="B94" s="18" t="s">
        <v>205</v>
      </c>
      <c r="C94" s="42"/>
      <c r="D94" s="43">
        <v>127517</v>
      </c>
      <c r="E94" s="440">
        <v>127653</v>
      </c>
      <c r="F94" s="29">
        <v>190070</v>
      </c>
      <c r="G94" s="423">
        <v>168020</v>
      </c>
      <c r="H94" s="348">
        <f t="shared" si="1"/>
        <v>88.39901089072447</v>
      </c>
      <c r="O94" s="4"/>
      <c r="P94" s="4"/>
    </row>
    <row r="95" spans="1:16" ht="12.75">
      <c r="A95" s="24"/>
      <c r="B95" s="18" t="s">
        <v>451</v>
      </c>
      <c r="C95" s="42"/>
      <c r="D95" s="43">
        <v>332196</v>
      </c>
      <c r="E95" s="440">
        <v>321876</v>
      </c>
      <c r="F95" s="29">
        <v>343895</v>
      </c>
      <c r="G95" s="423">
        <v>331780</v>
      </c>
      <c r="H95" s="348">
        <f t="shared" si="1"/>
        <v>96.47712237746987</v>
      </c>
      <c r="O95" s="4"/>
      <c r="P95" s="4"/>
    </row>
    <row r="96" spans="1:16" ht="12.75">
      <c r="A96" s="24"/>
      <c r="B96" s="18" t="s">
        <v>206</v>
      </c>
      <c r="C96" s="42"/>
      <c r="D96" s="43">
        <v>16835</v>
      </c>
      <c r="E96" s="440">
        <v>17001</v>
      </c>
      <c r="F96" s="29">
        <v>19306</v>
      </c>
      <c r="G96" s="423">
        <v>17231</v>
      </c>
      <c r="H96" s="348">
        <f t="shared" si="1"/>
        <v>89.2520459960634</v>
      </c>
      <c r="O96" s="4"/>
      <c r="P96" s="4"/>
    </row>
    <row r="97" spans="1:16" ht="12.75">
      <c r="A97" s="24"/>
      <c r="B97" s="18" t="s">
        <v>660</v>
      </c>
      <c r="C97" s="42"/>
      <c r="D97" s="43">
        <v>39972</v>
      </c>
      <c r="E97" s="440">
        <v>100</v>
      </c>
      <c r="F97" s="29">
        <v>6725</v>
      </c>
      <c r="G97" s="423">
        <v>6725</v>
      </c>
      <c r="H97" s="348">
        <f t="shared" si="1"/>
        <v>100</v>
      </c>
      <c r="O97" s="4"/>
      <c r="P97" s="4"/>
    </row>
    <row r="98" spans="1:16" ht="12.75">
      <c r="A98" s="24"/>
      <c r="B98" s="18" t="s">
        <v>770</v>
      </c>
      <c r="C98" s="42"/>
      <c r="D98" s="43">
        <v>9207</v>
      </c>
      <c r="E98" s="440"/>
      <c r="F98" s="29"/>
      <c r="G98" s="423">
        <v>11</v>
      </c>
      <c r="H98" s="348"/>
      <c r="O98" s="4"/>
      <c r="P98" s="4"/>
    </row>
    <row r="99" spans="1:16" ht="12.75">
      <c r="A99" s="24"/>
      <c r="B99" s="18" t="s">
        <v>676</v>
      </c>
      <c r="C99" s="42"/>
      <c r="D99" s="43">
        <v>19233</v>
      </c>
      <c r="E99" s="440">
        <v>22025</v>
      </c>
      <c r="F99" s="29">
        <v>35613</v>
      </c>
      <c r="G99" s="423">
        <v>32289</v>
      </c>
      <c r="H99" s="348">
        <f t="shared" si="1"/>
        <v>90.66632971106057</v>
      </c>
      <c r="O99" s="4"/>
      <c r="P99" s="4"/>
    </row>
    <row r="100" spans="1:16" ht="12.75">
      <c r="A100" s="56" t="s">
        <v>186</v>
      </c>
      <c r="B100" s="35"/>
      <c r="C100" s="78"/>
      <c r="D100" s="435">
        <f>SUM(D88:D99)</f>
        <v>1884002</v>
      </c>
      <c r="E100" s="442">
        <f>SUM(E88:E99)</f>
        <v>1816572</v>
      </c>
      <c r="F100" s="25">
        <f>SUM(F88:F99)</f>
        <v>1998419</v>
      </c>
      <c r="G100" s="428">
        <f>SUM(G88:G99)</f>
        <v>1900172</v>
      </c>
      <c r="H100" s="443">
        <f t="shared" si="1"/>
        <v>95.08376371521688</v>
      </c>
      <c r="O100" s="4"/>
      <c r="P100" s="4"/>
    </row>
    <row r="101" spans="1:16" ht="12.75">
      <c r="A101" s="24"/>
      <c r="C101" s="42"/>
      <c r="D101" s="43"/>
      <c r="E101" s="440"/>
      <c r="F101" s="29"/>
      <c r="G101" s="423"/>
      <c r="H101" s="348"/>
      <c r="O101" s="4"/>
      <c r="P101" s="4"/>
    </row>
    <row r="102" spans="1:16" ht="12.75">
      <c r="A102" s="24"/>
      <c r="B102" s="18" t="s">
        <v>160</v>
      </c>
      <c r="C102" s="42"/>
      <c r="D102" s="43"/>
      <c r="E102" s="440">
        <v>40630</v>
      </c>
      <c r="F102" s="29">
        <v>11209</v>
      </c>
      <c r="G102" s="423"/>
      <c r="H102" s="348"/>
      <c r="O102" s="4"/>
      <c r="P102" s="4"/>
    </row>
    <row r="103" spans="1:16" ht="12.75">
      <c r="A103" s="56" t="s">
        <v>713</v>
      </c>
      <c r="B103" s="35"/>
      <c r="C103" s="78"/>
      <c r="D103" s="435"/>
      <c r="E103" s="442">
        <f>SUM(E101:E102)</f>
        <v>40630</v>
      </c>
      <c r="F103" s="25">
        <f>SUM(F101:F102)</f>
        <v>11209</v>
      </c>
      <c r="G103" s="428"/>
      <c r="H103" s="443"/>
      <c r="O103" s="4"/>
      <c r="P103" s="4"/>
    </row>
    <row r="104" spans="1:16" ht="12.75">
      <c r="A104" s="24"/>
      <c r="C104" s="42"/>
      <c r="D104" s="43"/>
      <c r="E104" s="440"/>
      <c r="F104" s="29"/>
      <c r="G104" s="423"/>
      <c r="H104" s="348"/>
      <c r="O104" s="4"/>
      <c r="P104" s="4"/>
    </row>
    <row r="105" spans="1:16" ht="12.75">
      <c r="A105" s="24" t="s">
        <v>208</v>
      </c>
      <c r="C105" s="42"/>
      <c r="D105" s="43"/>
      <c r="E105" s="440"/>
      <c r="F105" s="29"/>
      <c r="G105" s="423"/>
      <c r="H105" s="348"/>
      <c r="O105" s="4"/>
      <c r="P105" s="4"/>
    </row>
    <row r="106" spans="1:16" ht="12.75">
      <c r="A106" s="24"/>
      <c r="B106" s="18" t="s">
        <v>209</v>
      </c>
      <c r="C106" s="42"/>
      <c r="D106" s="43">
        <v>6062</v>
      </c>
      <c r="E106" s="440"/>
      <c r="F106" s="29">
        <v>15047</v>
      </c>
      <c r="G106" s="423">
        <v>1034</v>
      </c>
      <c r="H106" s="348">
        <f t="shared" si="1"/>
        <v>6.871801688044128</v>
      </c>
      <c r="O106" s="4"/>
      <c r="P106" s="4"/>
    </row>
    <row r="107" spans="1:16" ht="12.75">
      <c r="A107" s="24"/>
      <c r="B107" s="18" t="s">
        <v>471</v>
      </c>
      <c r="C107" s="42"/>
      <c r="D107" s="43">
        <v>230768</v>
      </c>
      <c r="E107" s="440">
        <v>221286</v>
      </c>
      <c r="F107" s="29">
        <v>250232</v>
      </c>
      <c r="G107" s="423">
        <v>248025</v>
      </c>
      <c r="H107" s="348">
        <f t="shared" si="1"/>
        <v>99.11801847885162</v>
      </c>
      <c r="O107" s="4"/>
      <c r="P107" s="4"/>
    </row>
    <row r="108" spans="1:16" ht="12.75">
      <c r="A108" s="56" t="s">
        <v>162</v>
      </c>
      <c r="B108" s="35"/>
      <c r="C108" s="78"/>
      <c r="D108" s="435">
        <f>SUM(D106:D107)</f>
        <v>236830</v>
      </c>
      <c r="E108" s="442">
        <f>SUM(E106:E107)</f>
        <v>221286</v>
      </c>
      <c r="F108" s="25">
        <f>SUM(F106:F107)</f>
        <v>265279</v>
      </c>
      <c r="G108" s="428">
        <f>SUM(G106:G107)</f>
        <v>249059</v>
      </c>
      <c r="H108" s="443">
        <f t="shared" si="1"/>
        <v>93.88568262093871</v>
      </c>
      <c r="O108" s="4"/>
      <c r="P108" s="4"/>
    </row>
    <row r="109" spans="1:16" ht="12.75">
      <c r="A109" s="24"/>
      <c r="C109" s="42"/>
      <c r="D109" s="43"/>
      <c r="E109" s="440"/>
      <c r="F109" s="29"/>
      <c r="G109" s="423"/>
      <c r="H109" s="348"/>
      <c r="O109" s="4"/>
      <c r="P109" s="4"/>
    </row>
    <row r="110" spans="1:16" ht="12.75">
      <c r="A110" s="24" t="s">
        <v>230</v>
      </c>
      <c r="C110" s="42"/>
      <c r="D110" s="43"/>
      <c r="E110" s="440"/>
      <c r="F110" s="29"/>
      <c r="G110" s="423"/>
      <c r="H110" s="348"/>
      <c r="O110" s="4"/>
      <c r="P110" s="4"/>
    </row>
    <row r="111" spans="1:16" ht="12.75">
      <c r="A111" s="24"/>
      <c r="B111" s="18" t="s">
        <v>163</v>
      </c>
      <c r="C111" s="42"/>
      <c r="D111" s="43">
        <v>23115</v>
      </c>
      <c r="E111" s="440">
        <v>7140</v>
      </c>
      <c r="F111" s="29">
        <v>10096</v>
      </c>
      <c r="G111" s="423">
        <v>10096</v>
      </c>
      <c r="H111" s="348">
        <f t="shared" si="1"/>
        <v>100</v>
      </c>
      <c r="O111" s="4"/>
      <c r="P111" s="4"/>
    </row>
    <row r="112" spans="1:16" ht="12.75">
      <c r="A112" s="24"/>
      <c r="B112" s="18" t="s">
        <v>410</v>
      </c>
      <c r="C112" s="42"/>
      <c r="D112" s="43">
        <v>62277</v>
      </c>
      <c r="E112" s="440">
        <v>60000</v>
      </c>
      <c r="F112" s="29">
        <v>60000</v>
      </c>
      <c r="G112" s="423">
        <v>60000</v>
      </c>
      <c r="H112" s="348">
        <f t="shared" si="1"/>
        <v>100</v>
      </c>
      <c r="O112" s="4"/>
      <c r="P112" s="4"/>
    </row>
    <row r="113" spans="1:16" ht="12.75">
      <c r="A113" s="24"/>
      <c r="B113" s="18" t="s">
        <v>396</v>
      </c>
      <c r="C113" s="42"/>
      <c r="D113" s="43">
        <v>100500</v>
      </c>
      <c r="E113" s="440">
        <v>86300</v>
      </c>
      <c r="F113" s="29">
        <v>86843</v>
      </c>
      <c r="G113" s="423">
        <v>86843</v>
      </c>
      <c r="H113" s="348">
        <f t="shared" si="1"/>
        <v>100</v>
      </c>
      <c r="O113" s="4"/>
      <c r="P113" s="4"/>
    </row>
    <row r="114" spans="1:16" ht="12.75">
      <c r="A114" s="24"/>
      <c r="B114" s="18" t="s">
        <v>397</v>
      </c>
      <c r="C114" s="42"/>
      <c r="D114" s="43">
        <v>27500</v>
      </c>
      <c r="E114" s="440">
        <v>25000</v>
      </c>
      <c r="F114" s="29">
        <v>24000</v>
      </c>
      <c r="G114" s="423">
        <v>24000</v>
      </c>
      <c r="H114" s="348">
        <f t="shared" si="1"/>
        <v>100</v>
      </c>
      <c r="O114" s="4"/>
      <c r="P114" s="4"/>
    </row>
    <row r="115" spans="1:16" ht="13.5" thickBot="1">
      <c r="A115" s="33"/>
      <c r="B115" s="34" t="s">
        <v>677</v>
      </c>
      <c r="C115" s="49"/>
      <c r="D115" s="54">
        <v>300</v>
      </c>
      <c r="E115" s="448">
        <v>564</v>
      </c>
      <c r="F115" s="380">
        <v>564</v>
      </c>
      <c r="G115" s="433">
        <v>564</v>
      </c>
      <c r="H115" s="379">
        <f t="shared" si="1"/>
        <v>100</v>
      </c>
      <c r="O115" s="4"/>
      <c r="P115" s="4"/>
    </row>
    <row r="116" spans="1:16" ht="12.75">
      <c r="A116" s="24"/>
      <c r="B116" s="18" t="s">
        <v>661</v>
      </c>
      <c r="C116" s="42"/>
      <c r="D116" s="43">
        <v>1294</v>
      </c>
      <c r="E116" s="440">
        <v>4213</v>
      </c>
      <c r="F116" s="29">
        <v>3855</v>
      </c>
      <c r="G116" s="423">
        <v>3855</v>
      </c>
      <c r="H116" s="348">
        <f t="shared" si="1"/>
        <v>100</v>
      </c>
      <c r="O116" s="4"/>
      <c r="P116" s="4"/>
    </row>
    <row r="117" spans="1:16" ht="12.75">
      <c r="A117" s="24"/>
      <c r="B117" s="18" t="s">
        <v>91</v>
      </c>
      <c r="C117" s="42"/>
      <c r="D117" s="43">
        <v>1544</v>
      </c>
      <c r="E117" s="440"/>
      <c r="F117" s="29"/>
      <c r="G117" s="423"/>
      <c r="H117" s="348"/>
      <c r="O117" s="4"/>
      <c r="P117" s="4"/>
    </row>
    <row r="118" spans="1:16" ht="12.75">
      <c r="A118" s="24"/>
      <c r="B118" s="18" t="s">
        <v>662</v>
      </c>
      <c r="C118" s="42"/>
      <c r="D118" s="43">
        <v>1700</v>
      </c>
      <c r="E118" s="440">
        <v>500</v>
      </c>
      <c r="F118" s="29">
        <v>500</v>
      </c>
      <c r="G118" s="423">
        <v>500</v>
      </c>
      <c r="H118" s="348">
        <f t="shared" si="1"/>
        <v>100</v>
      </c>
      <c r="O118" s="4"/>
      <c r="P118" s="4"/>
    </row>
    <row r="119" spans="1:16" ht="12.75">
      <c r="A119" s="24"/>
      <c r="B119" s="18" t="s">
        <v>275</v>
      </c>
      <c r="C119" s="42"/>
      <c r="D119" s="43">
        <v>3000</v>
      </c>
      <c r="E119" s="440"/>
      <c r="F119" s="29">
        <v>3100</v>
      </c>
      <c r="G119" s="423">
        <v>3100</v>
      </c>
      <c r="H119" s="348">
        <f t="shared" si="1"/>
        <v>100</v>
      </c>
      <c r="O119" s="4"/>
      <c r="P119" s="4"/>
    </row>
    <row r="120" spans="1:16" ht="12.75">
      <c r="A120" s="24"/>
      <c r="B120" s="18" t="s">
        <v>276</v>
      </c>
      <c r="C120" s="42"/>
      <c r="D120" s="43"/>
      <c r="E120" s="440"/>
      <c r="F120" s="29">
        <v>500</v>
      </c>
      <c r="G120" s="423">
        <v>500</v>
      </c>
      <c r="H120" s="348">
        <f t="shared" si="1"/>
        <v>100</v>
      </c>
      <c r="O120" s="4"/>
      <c r="P120" s="4"/>
    </row>
    <row r="121" spans="1:16" ht="12.75">
      <c r="A121" s="24"/>
      <c r="B121" s="18" t="s">
        <v>277</v>
      </c>
      <c r="C121" s="42"/>
      <c r="D121" s="43"/>
      <c r="E121" s="440">
        <v>200</v>
      </c>
      <c r="F121" s="29">
        <v>200</v>
      </c>
      <c r="G121" s="423">
        <v>200</v>
      </c>
      <c r="H121" s="348">
        <f t="shared" si="1"/>
        <v>100</v>
      </c>
      <c r="O121" s="4"/>
      <c r="P121" s="4"/>
    </row>
    <row r="122" spans="1:16" ht="12.75">
      <c r="A122" s="24"/>
      <c r="B122" s="18" t="s">
        <v>775</v>
      </c>
      <c r="C122" s="42"/>
      <c r="D122" s="43"/>
      <c r="E122" s="440">
        <v>100</v>
      </c>
      <c r="F122" s="29">
        <v>100</v>
      </c>
      <c r="G122" s="423">
        <v>100</v>
      </c>
      <c r="H122" s="348">
        <f t="shared" si="1"/>
        <v>100</v>
      </c>
      <c r="O122" s="4"/>
      <c r="P122" s="4"/>
    </row>
    <row r="123" spans="1:16" ht="12.75">
      <c r="A123" s="24"/>
      <c r="B123" s="18" t="s">
        <v>399</v>
      </c>
      <c r="C123" s="42"/>
      <c r="D123" s="43">
        <v>1050</v>
      </c>
      <c r="E123" s="440">
        <v>1000</v>
      </c>
      <c r="F123" s="29">
        <v>1000</v>
      </c>
      <c r="G123" s="423">
        <v>1000</v>
      </c>
      <c r="H123" s="348">
        <f t="shared" si="1"/>
        <v>100</v>
      </c>
      <c r="O123" s="4"/>
      <c r="P123" s="4"/>
    </row>
    <row r="124" spans="1:16" ht="12.75">
      <c r="A124" s="24"/>
      <c r="B124" s="18" t="s">
        <v>150</v>
      </c>
      <c r="C124" s="42"/>
      <c r="D124" s="43">
        <v>300</v>
      </c>
      <c r="E124" s="440"/>
      <c r="F124" s="29"/>
      <c r="G124" s="423"/>
      <c r="H124" s="348"/>
      <c r="O124" s="4"/>
      <c r="P124" s="4"/>
    </row>
    <row r="125" spans="1:16" ht="12.75">
      <c r="A125" s="24"/>
      <c r="B125" s="18" t="s">
        <v>726</v>
      </c>
      <c r="C125" s="42"/>
      <c r="D125" s="43">
        <v>203</v>
      </c>
      <c r="E125" s="440"/>
      <c r="F125" s="29"/>
      <c r="G125" s="423"/>
      <c r="H125" s="348"/>
      <c r="O125" s="4"/>
      <c r="P125" s="4"/>
    </row>
    <row r="126" spans="1:16" ht="12.75">
      <c r="A126" s="24"/>
      <c r="B126" s="18" t="s">
        <v>92</v>
      </c>
      <c r="C126" s="42"/>
      <c r="D126" s="43">
        <v>50</v>
      </c>
      <c r="E126" s="440"/>
      <c r="F126" s="29"/>
      <c r="G126" s="423"/>
      <c r="H126" s="348"/>
      <c r="O126" s="4"/>
      <c r="P126" s="4"/>
    </row>
    <row r="127" spans="1:16" ht="12.75">
      <c r="A127" s="24"/>
      <c r="B127" s="18" t="s">
        <v>678</v>
      </c>
      <c r="C127" s="42"/>
      <c r="D127" s="43">
        <v>800</v>
      </c>
      <c r="E127" s="440"/>
      <c r="F127" s="29"/>
      <c r="G127" s="423"/>
      <c r="H127" s="348"/>
      <c r="O127" s="4"/>
      <c r="P127" s="4"/>
    </row>
    <row r="128" spans="1:16" ht="12.75">
      <c r="A128" s="24"/>
      <c r="B128" s="18" t="s">
        <v>718</v>
      </c>
      <c r="C128" s="42"/>
      <c r="D128" s="43">
        <v>50</v>
      </c>
      <c r="E128" s="440"/>
      <c r="F128" s="29"/>
      <c r="G128" s="423"/>
      <c r="H128" s="348"/>
      <c r="O128" s="4"/>
      <c r="P128" s="4"/>
    </row>
    <row r="129" spans="1:16" ht="12.75">
      <c r="A129" s="24"/>
      <c r="B129" s="18" t="s">
        <v>147</v>
      </c>
      <c r="C129" s="42"/>
      <c r="D129" s="43">
        <v>2000</v>
      </c>
      <c r="E129" s="440"/>
      <c r="F129" s="29"/>
      <c r="G129" s="423"/>
      <c r="H129" s="348"/>
      <c r="O129" s="4"/>
      <c r="P129" s="4"/>
    </row>
    <row r="130" spans="1:16" ht="12.75">
      <c r="A130" s="24"/>
      <c r="B130" s="18" t="s">
        <v>679</v>
      </c>
      <c r="C130" s="42"/>
      <c r="D130" s="43"/>
      <c r="E130" s="440"/>
      <c r="F130" s="29">
        <v>1801</v>
      </c>
      <c r="G130" s="423">
        <v>1801</v>
      </c>
      <c r="H130" s="348">
        <f t="shared" si="1"/>
        <v>100</v>
      </c>
      <c r="O130" s="4"/>
      <c r="P130" s="4"/>
    </row>
    <row r="131" spans="1:16" ht="12.75">
      <c r="A131" s="24"/>
      <c r="B131" s="18" t="s">
        <v>152</v>
      </c>
      <c r="C131" s="42"/>
      <c r="D131" s="43">
        <v>26076</v>
      </c>
      <c r="E131" s="440"/>
      <c r="F131" s="29">
        <v>5531</v>
      </c>
      <c r="G131" s="423">
        <v>5411</v>
      </c>
      <c r="H131" s="348">
        <f t="shared" si="1"/>
        <v>97.83041041403001</v>
      </c>
      <c r="O131" s="4"/>
      <c r="P131" s="4"/>
    </row>
    <row r="132" spans="1:16" ht="12.75">
      <c r="A132" s="24"/>
      <c r="B132" s="18" t="s">
        <v>413</v>
      </c>
      <c r="C132" s="42"/>
      <c r="D132" s="43">
        <v>43280</v>
      </c>
      <c r="E132" s="440">
        <v>35295</v>
      </c>
      <c r="F132" s="29">
        <v>35775</v>
      </c>
      <c r="G132" s="423">
        <v>35675</v>
      </c>
      <c r="H132" s="348">
        <f t="shared" si="1"/>
        <v>99.72047519217331</v>
      </c>
      <c r="O132" s="4"/>
      <c r="P132" s="4"/>
    </row>
    <row r="133" spans="1:16" ht="12.75">
      <c r="A133" s="24"/>
      <c r="B133" s="18" t="s">
        <v>188</v>
      </c>
      <c r="C133" s="42"/>
      <c r="D133" s="43">
        <v>600</v>
      </c>
      <c r="E133" s="440">
        <v>200</v>
      </c>
      <c r="F133" s="29">
        <v>200</v>
      </c>
      <c r="G133" s="423">
        <v>200</v>
      </c>
      <c r="H133" s="348">
        <f t="shared" si="1"/>
        <v>100</v>
      </c>
      <c r="O133" s="4"/>
      <c r="P133" s="4"/>
    </row>
    <row r="134" spans="1:16" ht="12.75">
      <c r="A134" s="24"/>
      <c r="B134" s="18" t="s">
        <v>228</v>
      </c>
      <c r="C134" s="42"/>
      <c r="D134" s="43"/>
      <c r="E134" s="440">
        <v>100</v>
      </c>
      <c r="F134" s="29"/>
      <c r="G134" s="423"/>
      <c r="H134" s="348"/>
      <c r="O134" s="4"/>
      <c r="P134" s="4"/>
    </row>
    <row r="135" spans="1:16" ht="12.75">
      <c r="A135" s="24"/>
      <c r="B135" s="18" t="s">
        <v>426</v>
      </c>
      <c r="C135" s="42"/>
      <c r="D135" s="43">
        <v>850</v>
      </c>
      <c r="E135" s="440">
        <v>850</v>
      </c>
      <c r="F135" s="29">
        <v>730</v>
      </c>
      <c r="G135" s="423">
        <v>730</v>
      </c>
      <c r="H135" s="348">
        <f t="shared" si="1"/>
        <v>100</v>
      </c>
      <c r="O135" s="4"/>
      <c r="P135" s="4"/>
    </row>
    <row r="136" spans="1:16" ht="12.75">
      <c r="A136" s="24"/>
      <c r="B136" s="18" t="s">
        <v>231</v>
      </c>
      <c r="C136" s="42"/>
      <c r="D136" s="43">
        <v>2000</v>
      </c>
      <c r="E136" s="440">
        <v>2000</v>
      </c>
      <c r="F136" s="29">
        <v>1807</v>
      </c>
      <c r="G136" s="423">
        <v>1806</v>
      </c>
      <c r="H136" s="348">
        <f t="shared" si="1"/>
        <v>99.94465965688988</v>
      </c>
      <c r="O136" s="4"/>
      <c r="P136" s="4"/>
    </row>
    <row r="137" spans="1:16" ht="12.75">
      <c r="A137" s="24"/>
      <c r="B137" s="18" t="s">
        <v>518</v>
      </c>
      <c r="C137" s="42"/>
      <c r="D137" s="43">
        <v>490</v>
      </c>
      <c r="E137" s="440">
        <v>120</v>
      </c>
      <c r="F137" s="29">
        <v>270</v>
      </c>
      <c r="G137" s="423">
        <v>270</v>
      </c>
      <c r="H137" s="348">
        <f t="shared" si="1"/>
        <v>100</v>
      </c>
      <c r="O137" s="4"/>
      <c r="P137" s="4"/>
    </row>
    <row r="138" spans="1:16" ht="12.75">
      <c r="A138" s="24"/>
      <c r="B138" s="18" t="s">
        <v>450</v>
      </c>
      <c r="C138" s="42"/>
      <c r="D138" s="43">
        <v>1400</v>
      </c>
      <c r="E138" s="440">
        <v>1400</v>
      </c>
      <c r="F138" s="29">
        <v>1400</v>
      </c>
      <c r="G138" s="423">
        <v>1400</v>
      </c>
      <c r="H138" s="348">
        <f aca="true" t="shared" si="2" ref="H138:H200">G138/F138*100</f>
        <v>100</v>
      </c>
      <c r="O138" s="4"/>
      <c r="P138" s="4"/>
    </row>
    <row r="139" spans="1:16" ht="12.75">
      <c r="A139" s="24"/>
      <c r="B139" s="18" t="s">
        <v>680</v>
      </c>
      <c r="C139" s="42"/>
      <c r="D139" s="43">
        <v>45000</v>
      </c>
      <c r="E139" s="440">
        <v>45000</v>
      </c>
      <c r="F139" s="29">
        <v>45000</v>
      </c>
      <c r="G139" s="423">
        <v>45000</v>
      </c>
      <c r="H139" s="348">
        <f t="shared" si="2"/>
        <v>100</v>
      </c>
      <c r="O139" s="4"/>
      <c r="P139" s="4"/>
    </row>
    <row r="140" spans="1:16" ht="12.75">
      <c r="A140" s="24"/>
      <c r="B140" s="18" t="s">
        <v>667</v>
      </c>
      <c r="C140" s="42"/>
      <c r="D140" s="43"/>
      <c r="E140" s="440">
        <v>12274</v>
      </c>
      <c r="F140" s="29"/>
      <c r="G140" s="423"/>
      <c r="H140" s="348"/>
      <c r="O140" s="4"/>
      <c r="P140" s="4"/>
    </row>
    <row r="141" spans="1:16" ht="12.75">
      <c r="A141" s="24"/>
      <c r="B141" s="18" t="s">
        <v>681</v>
      </c>
      <c r="C141" s="42"/>
      <c r="D141" s="43"/>
      <c r="E141" s="440">
        <v>1000</v>
      </c>
      <c r="F141" s="29"/>
      <c r="G141" s="423"/>
      <c r="H141" s="348"/>
      <c r="O141" s="4"/>
      <c r="P141" s="4"/>
    </row>
    <row r="142" spans="1:16" ht="12.75">
      <c r="A142" s="24"/>
      <c r="B142" s="18" t="s">
        <v>279</v>
      </c>
      <c r="C142" s="42"/>
      <c r="D142" s="43">
        <v>100</v>
      </c>
      <c r="E142" s="440"/>
      <c r="F142" s="29">
        <v>100</v>
      </c>
      <c r="G142" s="423">
        <v>100</v>
      </c>
      <c r="H142" s="348">
        <f t="shared" si="2"/>
        <v>100</v>
      </c>
      <c r="O142" s="4"/>
      <c r="P142" s="4"/>
    </row>
    <row r="143" spans="1:16" ht="12.75">
      <c r="A143" s="24"/>
      <c r="B143" s="18" t="s">
        <v>665</v>
      </c>
      <c r="C143" s="42"/>
      <c r="D143" s="43"/>
      <c r="E143" s="440">
        <v>1000</v>
      </c>
      <c r="F143" s="29">
        <v>1000</v>
      </c>
      <c r="G143" s="423">
        <v>766</v>
      </c>
      <c r="H143" s="348">
        <f t="shared" si="2"/>
        <v>76.6</v>
      </c>
      <c r="O143" s="4"/>
      <c r="P143" s="4"/>
    </row>
    <row r="144" spans="1:16" ht="12.75">
      <c r="A144" s="24"/>
      <c r="B144" s="18" t="s">
        <v>185</v>
      </c>
      <c r="C144" s="42"/>
      <c r="D144" s="43">
        <v>1932</v>
      </c>
      <c r="E144" s="440">
        <v>682</v>
      </c>
      <c r="F144" s="29">
        <v>1336</v>
      </c>
      <c r="G144" s="423">
        <v>1336</v>
      </c>
      <c r="H144" s="348">
        <f t="shared" si="2"/>
        <v>100</v>
      </c>
      <c r="O144" s="4"/>
      <c r="P144" s="4"/>
    </row>
    <row r="145" spans="1:16" ht="12.75">
      <c r="A145" s="24"/>
      <c r="B145" s="18" t="s">
        <v>414</v>
      </c>
      <c r="C145" s="42"/>
      <c r="D145" s="43">
        <v>8817</v>
      </c>
      <c r="E145" s="440">
        <v>5000</v>
      </c>
      <c r="F145" s="29">
        <v>5000</v>
      </c>
      <c r="G145" s="423">
        <v>0</v>
      </c>
      <c r="H145" s="348"/>
      <c r="O145" s="4"/>
      <c r="P145" s="4"/>
    </row>
    <row r="146" spans="1:16" ht="12.75">
      <c r="A146" s="24"/>
      <c r="B146" s="18" t="s">
        <v>280</v>
      </c>
      <c r="C146" s="42"/>
      <c r="D146" s="43">
        <v>1365</v>
      </c>
      <c r="E146" s="440"/>
      <c r="F146" s="29">
        <v>401</v>
      </c>
      <c r="G146" s="423">
        <v>401</v>
      </c>
      <c r="H146" s="348">
        <f t="shared" si="2"/>
        <v>100</v>
      </c>
      <c r="O146" s="4"/>
      <c r="P146" s="4"/>
    </row>
    <row r="147" spans="1:16" ht="12.75">
      <c r="A147" s="24"/>
      <c r="B147" s="18" t="s">
        <v>591</v>
      </c>
      <c r="C147" s="42"/>
      <c r="D147" s="43">
        <v>3350</v>
      </c>
      <c r="E147" s="440">
        <v>5663</v>
      </c>
      <c r="F147" s="29">
        <v>5663</v>
      </c>
      <c r="G147" s="423">
        <v>5663</v>
      </c>
      <c r="H147" s="348">
        <f t="shared" si="2"/>
        <v>100</v>
      </c>
      <c r="O147" s="4"/>
      <c r="P147" s="4"/>
    </row>
    <row r="148" spans="1:16" ht="12.75">
      <c r="A148" s="24"/>
      <c r="B148" s="18" t="s">
        <v>682</v>
      </c>
      <c r="C148" s="42"/>
      <c r="D148" s="43">
        <v>83001</v>
      </c>
      <c r="E148" s="440">
        <v>9267</v>
      </c>
      <c r="F148" s="29">
        <v>11253</v>
      </c>
      <c r="G148" s="423">
        <v>11253</v>
      </c>
      <c r="H148" s="348">
        <f t="shared" si="2"/>
        <v>100</v>
      </c>
      <c r="O148" s="4"/>
      <c r="P148" s="4"/>
    </row>
    <row r="149" spans="1:16" ht="12.75">
      <c r="A149" s="24"/>
      <c r="B149" s="18" t="s">
        <v>668</v>
      </c>
      <c r="C149" s="42"/>
      <c r="D149" s="43">
        <v>14737</v>
      </c>
      <c r="E149" s="440">
        <v>44160</v>
      </c>
      <c r="F149" s="29">
        <v>41504</v>
      </c>
      <c r="G149" s="423">
        <v>41504</v>
      </c>
      <c r="H149" s="348">
        <f t="shared" si="2"/>
        <v>100</v>
      </c>
      <c r="O149" s="4"/>
      <c r="P149" s="4"/>
    </row>
    <row r="150" spans="1:16" ht="12.75">
      <c r="A150" s="24"/>
      <c r="B150" s="18" t="s">
        <v>282</v>
      </c>
      <c r="C150" s="42"/>
      <c r="D150" s="43"/>
      <c r="E150" s="440"/>
      <c r="F150" s="29">
        <v>1500</v>
      </c>
      <c r="G150" s="423">
        <v>0</v>
      </c>
      <c r="H150" s="348"/>
      <c r="O150" s="4"/>
      <c r="P150" s="4"/>
    </row>
    <row r="151" spans="1:16" ht="12.75">
      <c r="A151" s="24"/>
      <c r="B151" s="18" t="s">
        <v>664</v>
      </c>
      <c r="C151" s="42"/>
      <c r="D151" s="43">
        <v>1508</v>
      </c>
      <c r="E151" s="440"/>
      <c r="F151" s="29"/>
      <c r="G151" s="423"/>
      <c r="H151" s="348"/>
      <c r="O151" s="4"/>
      <c r="P151" s="4"/>
    </row>
    <row r="152" spans="1:16" ht="12.75">
      <c r="A152" s="24"/>
      <c r="B152" s="18" t="s">
        <v>473</v>
      </c>
      <c r="C152" s="42"/>
      <c r="D152" s="43">
        <v>7118</v>
      </c>
      <c r="E152" s="440"/>
      <c r="F152" s="29">
        <v>6572</v>
      </c>
      <c r="G152" s="423">
        <v>6572</v>
      </c>
      <c r="H152" s="348">
        <f t="shared" si="2"/>
        <v>100</v>
      </c>
      <c r="O152" s="4"/>
      <c r="P152" s="4"/>
    </row>
    <row r="153" spans="1:16" ht="12.75">
      <c r="A153" s="24"/>
      <c r="B153" s="18" t="s">
        <v>94</v>
      </c>
      <c r="C153" s="42"/>
      <c r="D153" s="43">
        <v>150</v>
      </c>
      <c r="E153" s="440"/>
      <c r="F153" s="29"/>
      <c r="G153" s="423"/>
      <c r="H153" s="348"/>
      <c r="O153" s="4"/>
      <c r="P153" s="4"/>
    </row>
    <row r="154" spans="1:16" ht="12.75">
      <c r="A154" s="24"/>
      <c r="B154" s="18" t="s">
        <v>703</v>
      </c>
      <c r="C154" s="42"/>
      <c r="D154" s="43"/>
      <c r="E154" s="440"/>
      <c r="F154" s="29"/>
      <c r="G154" s="423"/>
      <c r="H154" s="348"/>
      <c r="O154" s="4"/>
      <c r="P154" s="4"/>
    </row>
    <row r="155" spans="1:16" ht="12.75">
      <c r="A155" s="24"/>
      <c r="C155" s="42" t="s">
        <v>381</v>
      </c>
      <c r="D155" s="43"/>
      <c r="E155" s="440">
        <v>4562</v>
      </c>
      <c r="F155" s="29"/>
      <c r="G155" s="423"/>
      <c r="H155" s="348"/>
      <c r="O155" s="4"/>
      <c r="P155" s="4"/>
    </row>
    <row r="156" spans="1:16" ht="12.75">
      <c r="A156" s="24"/>
      <c r="C156" s="42" t="s">
        <v>207</v>
      </c>
      <c r="D156" s="43"/>
      <c r="E156" s="440">
        <v>4142</v>
      </c>
      <c r="F156" s="29"/>
      <c r="G156" s="423"/>
      <c r="H156" s="348"/>
      <c r="O156" s="4"/>
      <c r="P156" s="4"/>
    </row>
    <row r="157" spans="1:16" ht="12.75">
      <c r="A157" s="24" t="s">
        <v>805</v>
      </c>
      <c r="C157" s="42"/>
      <c r="D157" s="43"/>
      <c r="E157" s="440"/>
      <c r="F157" s="29"/>
      <c r="G157" s="423"/>
      <c r="H157" s="348"/>
      <c r="O157" s="4"/>
      <c r="P157" s="4"/>
    </row>
    <row r="158" spans="1:16" ht="12.75">
      <c r="A158" s="24"/>
      <c r="B158" s="18" t="s">
        <v>338</v>
      </c>
      <c r="C158" s="42"/>
      <c r="D158" s="43"/>
      <c r="E158" s="440">
        <v>5475</v>
      </c>
      <c r="F158" s="29"/>
      <c r="G158" s="423"/>
      <c r="H158" s="348"/>
      <c r="O158" s="4"/>
      <c r="P158" s="4"/>
    </row>
    <row r="159" spans="1:16" ht="12.75">
      <c r="A159" s="24"/>
      <c r="B159" s="18" t="s">
        <v>283</v>
      </c>
      <c r="C159" s="42"/>
      <c r="D159" s="43">
        <v>1015</v>
      </c>
      <c r="E159" s="440">
        <v>500</v>
      </c>
      <c r="F159" s="29">
        <v>1265</v>
      </c>
      <c r="G159" s="423">
        <v>1265</v>
      </c>
      <c r="H159" s="348">
        <f t="shared" si="2"/>
        <v>100</v>
      </c>
      <c r="O159" s="4"/>
      <c r="P159" s="4"/>
    </row>
    <row r="160" spans="1:16" ht="12.75">
      <c r="A160" s="24"/>
      <c r="B160" s="18" t="s">
        <v>284</v>
      </c>
      <c r="C160" s="42"/>
      <c r="D160" s="43">
        <v>1140</v>
      </c>
      <c r="E160" s="440">
        <v>500</v>
      </c>
      <c r="F160" s="29">
        <v>1340</v>
      </c>
      <c r="G160" s="423">
        <v>1340</v>
      </c>
      <c r="H160" s="348">
        <f t="shared" si="2"/>
        <v>100</v>
      </c>
      <c r="O160" s="4"/>
      <c r="P160" s="4"/>
    </row>
    <row r="161" spans="1:16" ht="12.75">
      <c r="A161" s="56" t="s">
        <v>187</v>
      </c>
      <c r="B161" s="35"/>
      <c r="C161" s="78"/>
      <c r="D161" s="435">
        <f>SUM(D111:D160)</f>
        <v>469612</v>
      </c>
      <c r="E161" s="442">
        <f>SUM(E111:E160)</f>
        <v>364207</v>
      </c>
      <c r="F161" s="25">
        <f>SUM(F111:F160)</f>
        <v>360206</v>
      </c>
      <c r="G161" s="428">
        <f>SUM(G111:G160)</f>
        <v>353251</v>
      </c>
      <c r="H161" s="443">
        <f t="shared" si="2"/>
        <v>98.069160424868</v>
      </c>
      <c r="O161" s="4"/>
      <c r="P161" s="4"/>
    </row>
    <row r="162" spans="1:16" ht="12.75">
      <c r="A162" s="24"/>
      <c r="C162" s="42"/>
      <c r="D162" s="43"/>
      <c r="E162" s="440"/>
      <c r="F162" s="29"/>
      <c r="G162" s="423"/>
      <c r="H162" s="348"/>
      <c r="O162" s="4"/>
      <c r="P162" s="4"/>
    </row>
    <row r="163" spans="1:16" ht="12.75">
      <c r="A163" s="24" t="s">
        <v>285</v>
      </c>
      <c r="C163" s="42"/>
      <c r="D163" s="43"/>
      <c r="E163" s="440"/>
      <c r="F163" s="29"/>
      <c r="G163" s="423"/>
      <c r="H163" s="348"/>
      <c r="O163" s="4"/>
      <c r="P163" s="4"/>
    </row>
    <row r="164" spans="1:16" ht="12.75">
      <c r="A164" s="24"/>
      <c r="B164" s="18" t="s">
        <v>389</v>
      </c>
      <c r="C164" s="42"/>
      <c r="D164" s="43">
        <v>1868</v>
      </c>
      <c r="E164" s="440">
        <v>1504</v>
      </c>
      <c r="F164" s="29">
        <v>1546</v>
      </c>
      <c r="G164" s="423">
        <v>896</v>
      </c>
      <c r="H164" s="348">
        <f t="shared" si="2"/>
        <v>57.95601552393273</v>
      </c>
      <c r="O164" s="4"/>
      <c r="P164" s="4"/>
    </row>
    <row r="165" spans="1:16" ht="12.75">
      <c r="A165" s="24"/>
      <c r="B165" s="18" t="s">
        <v>182</v>
      </c>
      <c r="C165" s="42"/>
      <c r="D165" s="43">
        <v>1098</v>
      </c>
      <c r="E165" s="440">
        <v>1188</v>
      </c>
      <c r="F165" s="29">
        <v>1769</v>
      </c>
      <c r="G165" s="423">
        <v>1673</v>
      </c>
      <c r="H165" s="348">
        <f t="shared" si="2"/>
        <v>94.57320520067834</v>
      </c>
      <c r="O165" s="4"/>
      <c r="P165" s="4"/>
    </row>
    <row r="166" spans="1:16" ht="12.75">
      <c r="A166" s="56" t="s">
        <v>285</v>
      </c>
      <c r="B166" s="35"/>
      <c r="C166" s="78"/>
      <c r="D166" s="435">
        <f>SUM(D164:D165)</f>
        <v>2966</v>
      </c>
      <c r="E166" s="442">
        <f>SUM(E164:E165)</f>
        <v>2692</v>
      </c>
      <c r="F166" s="25">
        <f>SUM(F164:F165)</f>
        <v>3315</v>
      </c>
      <c r="G166" s="428">
        <f>SUM(G164:G165)</f>
        <v>2569</v>
      </c>
      <c r="H166" s="443">
        <f t="shared" si="2"/>
        <v>77.49622926093515</v>
      </c>
      <c r="O166" s="4"/>
      <c r="P166" s="4"/>
    </row>
    <row r="167" spans="1:16" ht="12.75">
      <c r="A167" s="24"/>
      <c r="C167" s="42"/>
      <c r="D167" s="43"/>
      <c r="E167" s="440"/>
      <c r="F167" s="29"/>
      <c r="G167" s="423"/>
      <c r="H167" s="348"/>
      <c r="O167" s="4"/>
      <c r="P167" s="4"/>
    </row>
    <row r="168" spans="1:16" ht="12.75">
      <c r="A168" s="24" t="s">
        <v>210</v>
      </c>
      <c r="C168" s="42"/>
      <c r="D168" s="43"/>
      <c r="E168" s="440"/>
      <c r="F168" s="29"/>
      <c r="G168" s="423"/>
      <c r="H168" s="348"/>
      <c r="O168" s="4"/>
      <c r="P168" s="4"/>
    </row>
    <row r="169" spans="1:16" ht="12.75">
      <c r="A169" s="24"/>
      <c r="B169" s="18" t="s">
        <v>211</v>
      </c>
      <c r="C169" s="42"/>
      <c r="D169" s="43">
        <v>16926</v>
      </c>
      <c r="E169" s="440">
        <v>3500</v>
      </c>
      <c r="F169" s="29">
        <v>40185</v>
      </c>
      <c r="G169" s="423">
        <v>40185</v>
      </c>
      <c r="H169" s="348">
        <f t="shared" si="2"/>
        <v>100</v>
      </c>
      <c r="O169" s="4"/>
      <c r="P169" s="4"/>
    </row>
    <row r="170" spans="1:16" ht="12.75">
      <c r="A170" s="24"/>
      <c r="B170" s="18" t="s">
        <v>212</v>
      </c>
      <c r="C170" s="42"/>
      <c r="D170" s="43">
        <v>8790</v>
      </c>
      <c r="E170" s="440">
        <v>1000</v>
      </c>
      <c r="F170" s="29">
        <v>10536</v>
      </c>
      <c r="G170" s="423">
        <v>10536</v>
      </c>
      <c r="H170" s="348">
        <f t="shared" si="2"/>
        <v>100</v>
      </c>
      <c r="O170" s="4"/>
      <c r="P170" s="4"/>
    </row>
    <row r="171" spans="1:16" ht="13.5" thickBot="1">
      <c r="A171" s="33"/>
      <c r="B171" s="34" t="s">
        <v>84</v>
      </c>
      <c r="C171" s="49"/>
      <c r="D171" s="54"/>
      <c r="E171" s="448">
        <v>100</v>
      </c>
      <c r="F171" s="380"/>
      <c r="G171" s="433"/>
      <c r="H171" s="379"/>
      <c r="O171" s="4"/>
      <c r="P171" s="4"/>
    </row>
    <row r="172" spans="1:16" ht="12.75">
      <c r="A172" s="24"/>
      <c r="B172" s="18" t="s">
        <v>232</v>
      </c>
      <c r="C172" s="42"/>
      <c r="D172" s="43">
        <v>9864</v>
      </c>
      <c r="E172" s="440"/>
      <c r="F172" s="29"/>
      <c r="G172" s="423"/>
      <c r="H172" s="348"/>
      <c r="O172" s="4"/>
      <c r="P172" s="4"/>
    </row>
    <row r="173" spans="1:16" ht="12.75">
      <c r="A173" s="24"/>
      <c r="B173" s="18" t="s">
        <v>286</v>
      </c>
      <c r="C173" s="42"/>
      <c r="D173" s="43">
        <v>25634</v>
      </c>
      <c r="E173" s="440">
        <v>2600</v>
      </c>
      <c r="F173" s="29">
        <v>33494</v>
      </c>
      <c r="G173" s="423">
        <v>33494</v>
      </c>
      <c r="H173" s="348">
        <f t="shared" si="2"/>
        <v>100</v>
      </c>
      <c r="O173" s="4"/>
      <c r="P173" s="4"/>
    </row>
    <row r="174" spans="1:16" ht="12.75">
      <c r="A174" s="24"/>
      <c r="B174" s="18" t="s">
        <v>213</v>
      </c>
      <c r="C174" s="42"/>
      <c r="D174" s="43"/>
      <c r="E174" s="440">
        <v>6400</v>
      </c>
      <c r="F174" s="29">
        <v>7788</v>
      </c>
      <c r="G174" s="423">
        <v>7788</v>
      </c>
      <c r="H174" s="348">
        <f t="shared" si="2"/>
        <v>100</v>
      </c>
      <c r="O174" s="4"/>
      <c r="P174" s="4"/>
    </row>
    <row r="175" spans="1:16" ht="12.75">
      <c r="A175" s="24"/>
      <c r="B175" s="18" t="s">
        <v>214</v>
      </c>
      <c r="C175" s="42"/>
      <c r="D175" s="43">
        <v>3565</v>
      </c>
      <c r="E175" s="440">
        <v>4000</v>
      </c>
      <c r="F175" s="29">
        <v>5473</v>
      </c>
      <c r="G175" s="423">
        <v>5473</v>
      </c>
      <c r="H175" s="348">
        <f t="shared" si="2"/>
        <v>100</v>
      </c>
      <c r="O175" s="4"/>
      <c r="P175" s="4"/>
    </row>
    <row r="176" spans="1:16" ht="12.75">
      <c r="A176" s="24"/>
      <c r="B176" s="18" t="s">
        <v>418</v>
      </c>
      <c r="C176" s="42"/>
      <c r="D176" s="43">
        <v>30019</v>
      </c>
      <c r="E176" s="440">
        <v>3000</v>
      </c>
      <c r="F176" s="29">
        <v>23819</v>
      </c>
      <c r="G176" s="423">
        <v>23819</v>
      </c>
      <c r="H176" s="348">
        <f t="shared" si="2"/>
        <v>100</v>
      </c>
      <c r="O176" s="4"/>
      <c r="P176" s="4"/>
    </row>
    <row r="177" spans="1:16" ht="12.75">
      <c r="A177" s="24"/>
      <c r="B177" s="18" t="s">
        <v>215</v>
      </c>
      <c r="C177" s="42"/>
      <c r="D177" s="43">
        <v>6510</v>
      </c>
      <c r="E177" s="440">
        <v>6000</v>
      </c>
      <c r="F177" s="29">
        <v>6000</v>
      </c>
      <c r="G177" s="423">
        <v>6000</v>
      </c>
      <c r="H177" s="348">
        <f t="shared" si="2"/>
        <v>100</v>
      </c>
      <c r="O177" s="4"/>
      <c r="P177" s="4"/>
    </row>
    <row r="178" spans="1:16" ht="12.75">
      <c r="A178" s="24"/>
      <c r="B178" s="18" t="s">
        <v>216</v>
      </c>
      <c r="C178" s="42"/>
      <c r="D178" s="43">
        <v>7237</v>
      </c>
      <c r="E178" s="440">
        <v>12150</v>
      </c>
      <c r="F178" s="29">
        <v>5671</v>
      </c>
      <c r="G178" s="423">
        <v>5671</v>
      </c>
      <c r="H178" s="348">
        <f t="shared" si="2"/>
        <v>100</v>
      </c>
      <c r="O178" s="4"/>
      <c r="P178" s="4"/>
    </row>
    <row r="179" spans="1:16" ht="12.75">
      <c r="A179" s="24"/>
      <c r="B179" s="18" t="s">
        <v>411</v>
      </c>
      <c r="C179" s="42"/>
      <c r="D179" s="43">
        <v>8529</v>
      </c>
      <c r="E179" s="440">
        <v>1000</v>
      </c>
      <c r="F179" s="29">
        <v>6732</v>
      </c>
      <c r="G179" s="423">
        <v>6732</v>
      </c>
      <c r="H179" s="348">
        <f t="shared" si="2"/>
        <v>100</v>
      </c>
      <c r="O179" s="4"/>
      <c r="P179" s="4"/>
    </row>
    <row r="180" spans="1:16" ht="12.75">
      <c r="A180" s="24"/>
      <c r="B180" s="18" t="s">
        <v>218</v>
      </c>
      <c r="C180" s="42"/>
      <c r="D180" s="43">
        <v>199</v>
      </c>
      <c r="E180" s="440">
        <v>200</v>
      </c>
      <c r="F180" s="29">
        <v>199</v>
      </c>
      <c r="G180" s="423">
        <v>149</v>
      </c>
      <c r="H180" s="348">
        <f t="shared" si="2"/>
        <v>74.87437185929649</v>
      </c>
      <c r="O180" s="4"/>
      <c r="P180" s="4"/>
    </row>
    <row r="181" spans="1:16" ht="12.75">
      <c r="A181" s="24"/>
      <c r="B181" s="18" t="s">
        <v>472</v>
      </c>
      <c r="C181" s="42"/>
      <c r="D181" s="43">
        <v>6180</v>
      </c>
      <c r="E181" s="440"/>
      <c r="F181" s="29">
        <v>4941</v>
      </c>
      <c r="G181" s="423">
        <v>4913</v>
      </c>
      <c r="H181" s="348">
        <f t="shared" si="2"/>
        <v>99.43331309451528</v>
      </c>
      <c r="O181" s="4"/>
      <c r="P181" s="4"/>
    </row>
    <row r="182" spans="1:16" ht="12.75">
      <c r="A182" s="24"/>
      <c r="B182" s="18" t="s">
        <v>154</v>
      </c>
      <c r="C182" s="42"/>
      <c r="D182" s="43">
        <v>4437</v>
      </c>
      <c r="E182" s="440"/>
      <c r="F182" s="29">
        <v>5834</v>
      </c>
      <c r="G182" s="423">
        <v>5834</v>
      </c>
      <c r="H182" s="348">
        <f t="shared" si="2"/>
        <v>100</v>
      </c>
      <c r="O182" s="4"/>
      <c r="P182" s="4"/>
    </row>
    <row r="183" spans="1:16" ht="12.75">
      <c r="A183" s="24"/>
      <c r="B183" s="18" t="s">
        <v>412</v>
      </c>
      <c r="C183" s="42"/>
      <c r="D183" s="43">
        <v>3300</v>
      </c>
      <c r="E183" s="440">
        <v>5500</v>
      </c>
      <c r="F183" s="29">
        <v>5220</v>
      </c>
      <c r="G183" s="423">
        <v>5220</v>
      </c>
      <c r="H183" s="348">
        <f t="shared" si="2"/>
        <v>100</v>
      </c>
      <c r="O183" s="4"/>
      <c r="P183" s="4"/>
    </row>
    <row r="184" spans="1:16" ht="12.75">
      <c r="A184" s="24"/>
      <c r="B184" s="18" t="s">
        <v>217</v>
      </c>
      <c r="C184" s="42"/>
      <c r="D184" s="43">
        <v>107</v>
      </c>
      <c r="E184" s="440">
        <v>750</v>
      </c>
      <c r="F184" s="29">
        <v>78</v>
      </c>
      <c r="G184" s="423">
        <v>78</v>
      </c>
      <c r="H184" s="348">
        <f t="shared" si="2"/>
        <v>100</v>
      </c>
      <c r="O184" s="4"/>
      <c r="P184" s="4"/>
    </row>
    <row r="185" spans="1:16" ht="12.75">
      <c r="A185" s="24"/>
      <c r="B185" s="18" t="s">
        <v>219</v>
      </c>
      <c r="C185" s="42"/>
      <c r="D185" s="43">
        <v>11796</v>
      </c>
      <c r="E185" s="440">
        <v>6200</v>
      </c>
      <c r="F185" s="29">
        <v>12961</v>
      </c>
      <c r="G185" s="423">
        <v>12960</v>
      </c>
      <c r="H185" s="348">
        <f t="shared" si="2"/>
        <v>99.99228454594554</v>
      </c>
      <c r="O185" s="4"/>
      <c r="P185" s="4"/>
    </row>
    <row r="186" spans="1:16" ht="12.75">
      <c r="A186" s="24"/>
      <c r="B186" s="18" t="s">
        <v>220</v>
      </c>
      <c r="C186" s="42"/>
      <c r="D186" s="43">
        <v>1243</v>
      </c>
      <c r="E186" s="440">
        <v>2500</v>
      </c>
      <c r="F186" s="29">
        <v>777</v>
      </c>
      <c r="G186" s="423">
        <v>777</v>
      </c>
      <c r="H186" s="348">
        <f t="shared" si="2"/>
        <v>100</v>
      </c>
      <c r="O186" s="4"/>
      <c r="P186" s="4"/>
    </row>
    <row r="187" spans="1:16" ht="12.75">
      <c r="A187" s="24"/>
      <c r="B187" s="18" t="s">
        <v>221</v>
      </c>
      <c r="C187" s="42"/>
      <c r="D187" s="43">
        <v>206</v>
      </c>
      <c r="E187" s="440">
        <v>600</v>
      </c>
      <c r="F187" s="29">
        <v>367</v>
      </c>
      <c r="G187" s="423">
        <v>367</v>
      </c>
      <c r="H187" s="348">
        <f t="shared" si="2"/>
        <v>100</v>
      </c>
      <c r="O187" s="4"/>
      <c r="P187" s="4"/>
    </row>
    <row r="188" spans="1:16" ht="12.75">
      <c r="A188" s="24"/>
      <c r="B188" s="18" t="s">
        <v>222</v>
      </c>
      <c r="C188" s="42"/>
      <c r="D188" s="43">
        <v>400</v>
      </c>
      <c r="E188" s="440">
        <v>2000</v>
      </c>
      <c r="F188" s="29">
        <v>630</v>
      </c>
      <c r="G188" s="423">
        <v>629</v>
      </c>
      <c r="H188" s="348">
        <f t="shared" si="2"/>
        <v>99.84126984126985</v>
      </c>
      <c r="O188" s="4"/>
      <c r="P188" s="4"/>
    </row>
    <row r="189" spans="1:16" ht="12.75">
      <c r="A189" s="24"/>
      <c r="B189" s="18" t="s">
        <v>669</v>
      </c>
      <c r="C189" s="42"/>
      <c r="D189" s="43">
        <v>7660</v>
      </c>
      <c r="E189" s="440">
        <v>6000</v>
      </c>
      <c r="F189" s="29">
        <v>3869</v>
      </c>
      <c r="G189" s="423">
        <v>3866</v>
      </c>
      <c r="H189" s="348">
        <f t="shared" si="2"/>
        <v>99.92246058413026</v>
      </c>
      <c r="O189" s="4"/>
      <c r="P189" s="4"/>
    </row>
    <row r="190" spans="1:16" ht="12.75">
      <c r="A190" s="24"/>
      <c r="B190" s="18" t="s">
        <v>415</v>
      </c>
      <c r="C190" s="42"/>
      <c r="D190" s="43">
        <v>1978</v>
      </c>
      <c r="E190" s="440">
        <v>2500</v>
      </c>
      <c r="F190" s="29">
        <v>4358</v>
      </c>
      <c r="G190" s="423">
        <v>4358</v>
      </c>
      <c r="H190" s="348">
        <f t="shared" si="2"/>
        <v>100</v>
      </c>
      <c r="O190" s="4"/>
      <c r="P190" s="4"/>
    </row>
    <row r="191" spans="1:16" ht="12.75">
      <c r="A191" s="24"/>
      <c r="B191" s="18" t="s">
        <v>712</v>
      </c>
      <c r="C191" s="42"/>
      <c r="D191" s="43">
        <v>447</v>
      </c>
      <c r="E191" s="440">
        <v>700</v>
      </c>
      <c r="F191" s="29">
        <v>950</v>
      </c>
      <c r="G191" s="423">
        <v>950</v>
      </c>
      <c r="H191" s="348">
        <f t="shared" si="2"/>
        <v>100</v>
      </c>
      <c r="O191" s="4"/>
      <c r="P191" s="4"/>
    </row>
    <row r="192" spans="1:16" ht="12.75">
      <c r="A192" s="24"/>
      <c r="B192" s="18" t="s">
        <v>287</v>
      </c>
      <c r="C192" s="42"/>
      <c r="D192" s="43"/>
      <c r="E192" s="440">
        <v>300</v>
      </c>
      <c r="F192" s="29">
        <v>49</v>
      </c>
      <c r="G192" s="423">
        <v>49</v>
      </c>
      <c r="H192" s="348">
        <f t="shared" si="2"/>
        <v>100</v>
      </c>
      <c r="O192" s="4"/>
      <c r="P192" s="4"/>
    </row>
    <row r="193" spans="1:16" ht="12.75">
      <c r="A193" s="24"/>
      <c r="B193" s="18" t="s">
        <v>398</v>
      </c>
      <c r="C193" s="42"/>
      <c r="D193" s="43">
        <v>1370</v>
      </c>
      <c r="E193" s="440">
        <v>3000</v>
      </c>
      <c r="F193" s="29">
        <v>2070</v>
      </c>
      <c r="G193" s="423">
        <v>2070</v>
      </c>
      <c r="H193" s="348">
        <f t="shared" si="2"/>
        <v>100</v>
      </c>
      <c r="O193" s="4"/>
      <c r="P193" s="4"/>
    </row>
    <row r="194" spans="1:16" ht="12.75">
      <c r="A194" s="24"/>
      <c r="B194" s="18" t="s">
        <v>153</v>
      </c>
      <c r="C194" s="42"/>
      <c r="D194" s="43">
        <v>1066</v>
      </c>
      <c r="E194" s="440"/>
      <c r="F194" s="29"/>
      <c r="G194" s="423"/>
      <c r="H194" s="348"/>
      <c r="O194" s="4"/>
      <c r="P194" s="4"/>
    </row>
    <row r="195" spans="1:16" ht="12.75">
      <c r="A195" s="24"/>
      <c r="B195" s="18" t="s">
        <v>71</v>
      </c>
      <c r="C195" s="42"/>
      <c r="D195" s="43">
        <v>4608</v>
      </c>
      <c r="E195" s="440"/>
      <c r="F195" s="29"/>
      <c r="G195" s="423"/>
      <c r="H195" s="348"/>
      <c r="O195" s="4"/>
      <c r="P195" s="4"/>
    </row>
    <row r="196" spans="1:16" ht="12.75">
      <c r="A196" s="56" t="s">
        <v>223</v>
      </c>
      <c r="B196" s="35"/>
      <c r="C196" s="78"/>
      <c r="D196" s="435">
        <f>SUM(D169:D195)</f>
        <v>162071</v>
      </c>
      <c r="E196" s="442">
        <f>SUM(E169:E195)</f>
        <v>70000</v>
      </c>
      <c r="F196" s="25">
        <f>SUM(F169:F195)</f>
        <v>182001</v>
      </c>
      <c r="G196" s="428">
        <f>SUM(G169:G195)</f>
        <v>181918</v>
      </c>
      <c r="H196" s="443">
        <f t="shared" si="2"/>
        <v>99.95439585496783</v>
      </c>
      <c r="O196" s="4"/>
      <c r="P196" s="4"/>
    </row>
    <row r="197" spans="1:16" ht="12.75">
      <c r="A197" s="24"/>
      <c r="C197" s="42"/>
      <c r="D197" s="43"/>
      <c r="E197" s="440"/>
      <c r="F197" s="29"/>
      <c r="G197" s="423"/>
      <c r="H197" s="348"/>
      <c r="O197" s="4"/>
      <c r="P197" s="4"/>
    </row>
    <row r="198" spans="1:16" ht="12.75">
      <c r="A198" s="24" t="s">
        <v>214</v>
      </c>
      <c r="C198" s="42"/>
      <c r="D198" s="43"/>
      <c r="E198" s="440"/>
      <c r="F198" s="29"/>
      <c r="G198" s="423"/>
      <c r="H198" s="348"/>
      <c r="O198" s="4"/>
      <c r="P198" s="4"/>
    </row>
    <row r="199" spans="1:16" ht="12.75">
      <c r="A199" s="24"/>
      <c r="B199" s="18" t="s">
        <v>224</v>
      </c>
      <c r="C199" s="42"/>
      <c r="D199" s="43">
        <v>3250</v>
      </c>
      <c r="E199" s="440">
        <v>10000</v>
      </c>
      <c r="F199" s="29"/>
      <c r="G199" s="423"/>
      <c r="H199" s="348"/>
      <c r="O199" s="4"/>
      <c r="P199" s="4"/>
    </row>
    <row r="200" spans="1:16" ht="12.75">
      <c r="A200" s="24"/>
      <c r="B200" s="18" t="s">
        <v>72</v>
      </c>
      <c r="C200" s="42"/>
      <c r="D200" s="43">
        <v>5578</v>
      </c>
      <c r="E200" s="440">
        <v>10000</v>
      </c>
      <c r="F200" s="29">
        <v>216</v>
      </c>
      <c r="G200" s="423">
        <v>216</v>
      </c>
      <c r="H200" s="348">
        <f t="shared" si="2"/>
        <v>100</v>
      </c>
      <c r="O200" s="4"/>
      <c r="P200" s="4"/>
    </row>
    <row r="201" spans="1:16" ht="12.75">
      <c r="A201" s="56" t="s">
        <v>670</v>
      </c>
      <c r="B201" s="35"/>
      <c r="C201" s="78"/>
      <c r="D201" s="435">
        <f>SUM(D199:D200)</f>
        <v>8828</v>
      </c>
      <c r="E201" s="442">
        <f>SUM(E199:E200)</f>
        <v>20000</v>
      </c>
      <c r="F201" s="25">
        <f>SUM(F199:F200)</f>
        <v>216</v>
      </c>
      <c r="G201" s="428">
        <f>SUM(G199:G200)</f>
        <v>216</v>
      </c>
      <c r="H201" s="443">
        <f>G201/F201*100</f>
        <v>100</v>
      </c>
      <c r="O201" s="4"/>
      <c r="P201" s="4"/>
    </row>
    <row r="202" spans="1:16" ht="12.75">
      <c r="A202" s="24"/>
      <c r="C202" s="42"/>
      <c r="D202" s="43"/>
      <c r="E202" s="440"/>
      <c r="F202" s="29"/>
      <c r="G202" s="423"/>
      <c r="H202" s="348"/>
      <c r="O202" s="4"/>
      <c r="P202" s="4"/>
    </row>
    <row r="203" spans="1:16" ht="12.75">
      <c r="A203" s="24" t="s">
        <v>227</v>
      </c>
      <c r="C203" s="42"/>
      <c r="D203" s="43"/>
      <c r="E203" s="440"/>
      <c r="F203" s="29"/>
      <c r="G203" s="423"/>
      <c r="H203" s="348"/>
      <c r="O203" s="4"/>
      <c r="P203" s="4"/>
    </row>
    <row r="204" spans="1:16" ht="12.75">
      <c r="A204" s="24" t="s">
        <v>289</v>
      </c>
      <c r="C204" s="42"/>
      <c r="D204" s="43"/>
      <c r="E204" s="440"/>
      <c r="F204" s="29"/>
      <c r="G204" s="423"/>
      <c r="H204" s="348"/>
      <c r="O204" s="4"/>
      <c r="P204" s="4"/>
    </row>
    <row r="205" spans="1:16" ht="12.75">
      <c r="A205" s="24"/>
      <c r="B205" s="18" t="s">
        <v>424</v>
      </c>
      <c r="C205" s="42"/>
      <c r="D205" s="43"/>
      <c r="E205" s="440"/>
      <c r="F205" s="29"/>
      <c r="G205" s="423"/>
      <c r="H205" s="348"/>
      <c r="O205" s="4"/>
      <c r="P205" s="4"/>
    </row>
    <row r="206" spans="1:16" ht="12.75">
      <c r="A206" s="24"/>
      <c r="C206" s="42" t="s">
        <v>720</v>
      </c>
      <c r="D206" s="43">
        <v>228909</v>
      </c>
      <c r="E206" s="440">
        <v>411847</v>
      </c>
      <c r="F206" s="29">
        <v>445692</v>
      </c>
      <c r="G206" s="423">
        <v>445692</v>
      </c>
      <c r="H206" s="348">
        <f>G206/F206*100</f>
        <v>100</v>
      </c>
      <c r="O206" s="4"/>
      <c r="P206" s="4"/>
    </row>
    <row r="207" spans="1:16" ht="12.75">
      <c r="A207" s="24"/>
      <c r="C207" s="42" t="s">
        <v>767</v>
      </c>
      <c r="D207" s="43">
        <v>1200</v>
      </c>
      <c r="E207" s="440"/>
      <c r="F207" s="29"/>
      <c r="G207" s="423"/>
      <c r="H207" s="348"/>
      <c r="O207" s="4"/>
      <c r="P207" s="4"/>
    </row>
    <row r="208" spans="1:16" ht="12.75">
      <c r="A208" s="24"/>
      <c r="B208" s="18" t="s">
        <v>705</v>
      </c>
      <c r="C208" s="42"/>
      <c r="D208" s="43"/>
      <c r="E208" s="440"/>
      <c r="F208" s="29"/>
      <c r="G208" s="423"/>
      <c r="H208" s="348"/>
      <c r="O208" s="4"/>
      <c r="P208" s="4"/>
    </row>
    <row r="209" spans="1:16" ht="12.75">
      <c r="A209" s="24"/>
      <c r="C209" s="42" t="s">
        <v>290</v>
      </c>
      <c r="D209" s="43"/>
      <c r="E209" s="440"/>
      <c r="F209" s="29">
        <v>5</v>
      </c>
      <c r="G209" s="423">
        <v>5</v>
      </c>
      <c r="H209" s="348">
        <f>G209/F209*100</f>
        <v>100</v>
      </c>
      <c r="O209" s="4"/>
      <c r="P209" s="4"/>
    </row>
    <row r="210" spans="1:16" ht="12.75">
      <c r="A210" s="24"/>
      <c r="C210" s="42" t="s">
        <v>291</v>
      </c>
      <c r="D210" s="43"/>
      <c r="E210" s="440"/>
      <c r="F210" s="29">
        <v>12</v>
      </c>
      <c r="G210" s="423">
        <v>12</v>
      </c>
      <c r="H210" s="348">
        <f>G210/F210*100</f>
        <v>100</v>
      </c>
      <c r="O210" s="4"/>
      <c r="P210" s="4"/>
    </row>
    <row r="211" spans="1:16" ht="12.75">
      <c r="A211" s="24"/>
      <c r="C211" s="42" t="s">
        <v>683</v>
      </c>
      <c r="D211" s="43"/>
      <c r="E211" s="440">
        <v>25850</v>
      </c>
      <c r="F211" s="29">
        <v>128402</v>
      </c>
      <c r="G211" s="423">
        <v>128401</v>
      </c>
      <c r="H211" s="348">
        <f>G211/F211*100</f>
        <v>99.99922119593153</v>
      </c>
      <c r="O211" s="4"/>
      <c r="P211" s="4"/>
    </row>
    <row r="212" spans="1:16" ht="12.75">
      <c r="A212" s="24"/>
      <c r="C212" s="42" t="s">
        <v>684</v>
      </c>
      <c r="D212" s="43"/>
      <c r="E212" s="440"/>
      <c r="F212" s="29"/>
      <c r="G212" s="423"/>
      <c r="H212" s="348"/>
      <c r="O212" s="4"/>
      <c r="P212" s="4"/>
    </row>
    <row r="213" spans="1:16" ht="12.75">
      <c r="A213" s="24"/>
      <c r="C213" s="42" t="s">
        <v>708</v>
      </c>
      <c r="D213" s="43">
        <v>7271</v>
      </c>
      <c r="E213" s="440">
        <v>2171</v>
      </c>
      <c r="F213" s="29">
        <v>10855</v>
      </c>
      <c r="G213" s="423">
        <v>10855</v>
      </c>
      <c r="H213" s="348">
        <f>G213/F213*100</f>
        <v>100</v>
      </c>
      <c r="O213" s="4"/>
      <c r="P213" s="4"/>
    </row>
    <row r="214" spans="1:16" ht="12.75">
      <c r="A214" s="24"/>
      <c r="C214" s="42" t="s">
        <v>766</v>
      </c>
      <c r="D214" s="43">
        <v>21</v>
      </c>
      <c r="E214" s="440"/>
      <c r="F214" s="29"/>
      <c r="G214" s="423"/>
      <c r="H214" s="348"/>
      <c r="O214" s="4"/>
      <c r="P214" s="4"/>
    </row>
    <row r="215" spans="1:16" ht="12.75">
      <c r="A215" s="24"/>
      <c r="B215" s="18" t="s">
        <v>657</v>
      </c>
      <c r="C215" s="42"/>
      <c r="D215" s="43">
        <v>16946</v>
      </c>
      <c r="E215" s="440">
        <v>3374</v>
      </c>
      <c r="F215" s="29">
        <v>22701</v>
      </c>
      <c r="G215" s="423">
        <v>22700</v>
      </c>
      <c r="H215" s="348">
        <f>G215/F215*100</f>
        <v>99.99559490771331</v>
      </c>
      <c r="O215" s="4"/>
      <c r="P215" s="4"/>
    </row>
    <row r="216" spans="1:16" ht="12.75">
      <c r="A216" s="24"/>
      <c r="B216" s="18" t="s">
        <v>292</v>
      </c>
      <c r="C216" s="42"/>
      <c r="D216" s="43"/>
      <c r="E216" s="440">
        <v>250000</v>
      </c>
      <c r="F216" s="29"/>
      <c r="G216" s="423"/>
      <c r="H216" s="348"/>
      <c r="O216" s="4"/>
      <c r="P216" s="4"/>
    </row>
    <row r="217" spans="1:16" ht="12.75">
      <c r="A217" s="24"/>
      <c r="B217" s="18" t="s">
        <v>293</v>
      </c>
      <c r="C217" s="42"/>
      <c r="D217" s="43"/>
      <c r="E217" s="440"/>
      <c r="F217" s="29">
        <v>201530</v>
      </c>
      <c r="G217" s="423">
        <v>230</v>
      </c>
      <c r="H217" s="348">
        <f>G217/F217*100</f>
        <v>0.11412692899320201</v>
      </c>
      <c r="O217" s="4"/>
      <c r="P217" s="4"/>
    </row>
    <row r="218" spans="1:16" ht="12.75">
      <c r="A218" s="24"/>
      <c r="B218" s="18" t="s">
        <v>209</v>
      </c>
      <c r="C218" s="42"/>
      <c r="D218" s="43"/>
      <c r="E218" s="440">
        <v>1000</v>
      </c>
      <c r="F218" s="29"/>
      <c r="G218" s="423"/>
      <c r="H218" s="348"/>
      <c r="O218" s="4"/>
      <c r="P218" s="4"/>
    </row>
    <row r="219" spans="1:16" ht="12.75">
      <c r="A219" s="24"/>
      <c r="B219" s="18" t="s">
        <v>294</v>
      </c>
      <c r="C219" s="42"/>
      <c r="D219" s="43"/>
      <c r="E219" s="440"/>
      <c r="F219" s="29">
        <v>150</v>
      </c>
      <c r="G219" s="423">
        <v>150</v>
      </c>
      <c r="H219" s="348">
        <f>G219/F219*100</f>
        <v>100</v>
      </c>
      <c r="O219" s="4"/>
      <c r="P219" s="4"/>
    </row>
    <row r="220" spans="1:16" ht="12.75">
      <c r="A220" s="24" t="s">
        <v>595</v>
      </c>
      <c r="C220" s="42"/>
      <c r="D220" s="43"/>
      <c r="E220" s="440"/>
      <c r="F220" s="29"/>
      <c r="G220" s="423"/>
      <c r="H220" s="348"/>
      <c r="O220" s="4"/>
      <c r="P220" s="4"/>
    </row>
    <row r="221" spans="1:16" ht="12.75">
      <c r="A221" s="24"/>
      <c r="B221" s="18" t="s">
        <v>295</v>
      </c>
      <c r="C221" s="42"/>
      <c r="D221" s="43">
        <v>7788</v>
      </c>
      <c r="E221" s="440"/>
      <c r="F221" s="29">
        <v>6</v>
      </c>
      <c r="G221" s="423">
        <v>6</v>
      </c>
      <c r="H221" s="348">
        <f>G221/F221*100</f>
        <v>100</v>
      </c>
      <c r="O221" s="4"/>
      <c r="P221" s="4"/>
    </row>
    <row r="222" spans="1:16" ht="12.75">
      <c r="A222" s="24"/>
      <c r="B222" s="18" t="s">
        <v>724</v>
      </c>
      <c r="C222" s="42"/>
      <c r="D222" s="43">
        <v>40</v>
      </c>
      <c r="E222" s="440">
        <v>1400</v>
      </c>
      <c r="F222" s="29">
        <v>180</v>
      </c>
      <c r="G222" s="423">
        <v>180</v>
      </c>
      <c r="H222" s="348">
        <f>G222/F222*100</f>
        <v>100</v>
      </c>
      <c r="O222" s="4"/>
      <c r="P222" s="4"/>
    </row>
    <row r="223" spans="1:16" ht="12.75">
      <c r="A223" s="24"/>
      <c r="B223" s="18" t="s">
        <v>296</v>
      </c>
      <c r="C223" s="42"/>
      <c r="D223" s="43"/>
      <c r="E223" s="440">
        <v>6044</v>
      </c>
      <c r="F223" s="29">
        <v>6044</v>
      </c>
      <c r="G223" s="423">
        <v>90</v>
      </c>
      <c r="H223" s="348">
        <f>G223/F223*100</f>
        <v>1.4890800794176042</v>
      </c>
      <c r="O223" s="4"/>
      <c r="P223" s="4"/>
    </row>
    <row r="224" spans="1:16" ht="12.75">
      <c r="A224" s="24"/>
      <c r="B224" s="18" t="s">
        <v>685</v>
      </c>
      <c r="C224" s="42"/>
      <c r="D224" s="43"/>
      <c r="E224" s="440">
        <v>6435</v>
      </c>
      <c r="F224" s="29"/>
      <c r="G224" s="423"/>
      <c r="H224" s="348"/>
      <c r="O224" s="4"/>
      <c r="P224" s="4"/>
    </row>
    <row r="225" spans="1:16" ht="12.75">
      <c r="A225" s="24"/>
      <c r="B225" s="18" t="s">
        <v>297</v>
      </c>
      <c r="C225" s="42"/>
      <c r="D225" s="43"/>
      <c r="E225" s="440">
        <v>1260</v>
      </c>
      <c r="F225" s="29"/>
      <c r="G225" s="423"/>
      <c r="H225" s="348"/>
      <c r="O225" s="4"/>
      <c r="P225" s="4"/>
    </row>
    <row r="226" spans="1:16" ht="12.75">
      <c r="A226" s="24"/>
      <c r="B226" s="18" t="s">
        <v>686</v>
      </c>
      <c r="C226" s="42"/>
      <c r="D226" s="43"/>
      <c r="E226" s="440">
        <v>878</v>
      </c>
      <c r="F226" s="29"/>
      <c r="G226" s="423"/>
      <c r="H226" s="348"/>
      <c r="O226" s="4"/>
      <c r="P226" s="4"/>
    </row>
    <row r="227" spans="1:16" ht="13.5" thickBot="1">
      <c r="A227" s="33"/>
      <c r="B227" s="34" t="s">
        <v>804</v>
      </c>
      <c r="C227" s="49"/>
      <c r="D227" s="54"/>
      <c r="E227" s="448">
        <v>28766</v>
      </c>
      <c r="F227" s="380"/>
      <c r="G227" s="433"/>
      <c r="H227" s="379"/>
      <c r="O227" s="4"/>
      <c r="P227" s="4"/>
    </row>
    <row r="228" spans="1:16" ht="12.75">
      <c r="A228" s="24"/>
      <c r="B228" s="18" t="s">
        <v>298</v>
      </c>
      <c r="C228" s="42"/>
      <c r="D228" s="43"/>
      <c r="E228" s="440">
        <v>22168</v>
      </c>
      <c r="F228" s="29"/>
      <c r="G228" s="423"/>
      <c r="H228" s="348"/>
      <c r="O228" s="4"/>
      <c r="P228" s="4"/>
    </row>
    <row r="229" spans="1:16" ht="12.75">
      <c r="A229" s="24"/>
      <c r="B229" s="18" t="s">
        <v>687</v>
      </c>
      <c r="C229" s="42"/>
      <c r="D229" s="43">
        <v>1921</v>
      </c>
      <c r="E229" s="440">
        <v>5000</v>
      </c>
      <c r="F229" s="29">
        <v>5000</v>
      </c>
      <c r="G229" s="423"/>
      <c r="H229" s="348"/>
      <c r="O229" s="4"/>
      <c r="P229" s="4"/>
    </row>
    <row r="230" spans="1:16" ht="12.75">
      <c r="A230" s="24"/>
      <c r="B230" s="18" t="s">
        <v>299</v>
      </c>
      <c r="C230" s="42"/>
      <c r="D230" s="43"/>
      <c r="E230" s="440">
        <v>4680</v>
      </c>
      <c r="F230" s="29"/>
      <c r="G230" s="423"/>
      <c r="H230" s="348"/>
      <c r="O230" s="4"/>
      <c r="P230" s="4"/>
    </row>
    <row r="231" spans="1:16" ht="12.75">
      <c r="A231" s="24" t="s">
        <v>300</v>
      </c>
      <c r="C231" s="42"/>
      <c r="D231" s="43"/>
      <c r="E231" s="440"/>
      <c r="F231" s="29"/>
      <c r="G231" s="423"/>
      <c r="H231" s="348"/>
      <c r="O231" s="4"/>
      <c r="P231" s="4"/>
    </row>
    <row r="232" spans="1:16" ht="12.75">
      <c r="A232" s="24"/>
      <c r="B232" s="18" t="s">
        <v>301</v>
      </c>
      <c r="C232" s="42"/>
      <c r="D232" s="43"/>
      <c r="E232" s="440"/>
      <c r="F232" s="29">
        <v>288</v>
      </c>
      <c r="G232" s="423">
        <v>288</v>
      </c>
      <c r="H232" s="348">
        <f>G232/F232*100</f>
        <v>100</v>
      </c>
      <c r="O232" s="4"/>
      <c r="P232" s="4"/>
    </row>
    <row r="233" spans="1:16" ht="12.75">
      <c r="A233" s="24"/>
      <c r="B233" s="18" t="s">
        <v>688</v>
      </c>
      <c r="C233" s="42"/>
      <c r="D233" s="43"/>
      <c r="E233" s="440"/>
      <c r="F233" s="29">
        <v>24000</v>
      </c>
      <c r="G233" s="423">
        <v>24000</v>
      </c>
      <c r="H233" s="348">
        <f>G233/F233*100</f>
        <v>100</v>
      </c>
      <c r="O233" s="4"/>
      <c r="P233" s="4"/>
    </row>
    <row r="234" spans="1:16" ht="12.75">
      <c r="A234" s="24"/>
      <c r="B234" s="18" t="s">
        <v>689</v>
      </c>
      <c r="C234" s="42"/>
      <c r="D234" s="43"/>
      <c r="E234" s="440"/>
      <c r="F234" s="29">
        <v>2562</v>
      </c>
      <c r="G234" s="423">
        <v>1440</v>
      </c>
      <c r="H234" s="348">
        <f>G234/F234*100</f>
        <v>56.20608899297424</v>
      </c>
      <c r="O234" s="4"/>
      <c r="P234" s="4"/>
    </row>
    <row r="235" spans="1:16" ht="12.75">
      <c r="A235" s="24"/>
      <c r="B235" s="18" t="s">
        <v>95</v>
      </c>
      <c r="C235" s="42"/>
      <c r="D235" s="43">
        <v>3502</v>
      </c>
      <c r="E235" s="440"/>
      <c r="F235" s="29"/>
      <c r="G235" s="423"/>
      <c r="H235" s="348"/>
      <c r="O235" s="4"/>
      <c r="P235" s="4"/>
    </row>
    <row r="236" spans="1:16" ht="12.75">
      <c r="A236" s="24"/>
      <c r="B236" s="18" t="s">
        <v>448</v>
      </c>
      <c r="C236" s="42"/>
      <c r="D236" s="43">
        <v>2781</v>
      </c>
      <c r="E236" s="440"/>
      <c r="F236" s="29"/>
      <c r="G236" s="423"/>
      <c r="H236" s="348"/>
      <c r="O236" s="4"/>
      <c r="P236" s="4"/>
    </row>
    <row r="237" spans="1:16" ht="12.75">
      <c r="A237" s="24"/>
      <c r="B237" s="18" t="s">
        <v>96</v>
      </c>
      <c r="C237" s="42"/>
      <c r="D237" s="43">
        <v>2901</v>
      </c>
      <c r="E237" s="440"/>
      <c r="F237" s="29"/>
      <c r="G237" s="423"/>
      <c r="H237" s="348"/>
      <c r="O237" s="4"/>
      <c r="P237" s="4"/>
    </row>
    <row r="238" spans="1:16" ht="12.75">
      <c r="A238" s="24"/>
      <c r="B238" s="18" t="s">
        <v>97</v>
      </c>
      <c r="C238" s="42"/>
      <c r="D238" s="43">
        <v>965</v>
      </c>
      <c r="E238" s="440"/>
      <c r="F238" s="29"/>
      <c r="G238" s="423"/>
      <c r="H238" s="348"/>
      <c r="O238" s="4"/>
      <c r="P238" s="4"/>
    </row>
    <row r="239" spans="1:16" ht="12.75">
      <c r="A239" s="24" t="s">
        <v>264</v>
      </c>
      <c r="C239" s="42"/>
      <c r="D239" s="43"/>
      <c r="E239" s="440"/>
      <c r="F239" s="29"/>
      <c r="G239" s="423"/>
      <c r="H239" s="348"/>
      <c r="O239" s="4"/>
      <c r="P239" s="4"/>
    </row>
    <row r="240" spans="1:16" ht="12.75">
      <c r="A240" s="24"/>
      <c r="B240" s="18" t="s">
        <v>690</v>
      </c>
      <c r="C240" s="42"/>
      <c r="D240" s="43"/>
      <c r="E240" s="440">
        <v>2100</v>
      </c>
      <c r="F240" s="29"/>
      <c r="G240" s="423"/>
      <c r="H240" s="348"/>
      <c r="O240" s="4"/>
      <c r="P240" s="4"/>
    </row>
    <row r="241" spans="1:16" ht="12.75">
      <c r="A241" s="56" t="s">
        <v>304</v>
      </c>
      <c r="B241" s="35"/>
      <c r="C241" s="78"/>
      <c r="D241" s="435">
        <f>SUM(D206:D240)</f>
        <v>274245</v>
      </c>
      <c r="E241" s="442">
        <f>SUM(E206:E240)</f>
        <v>772973</v>
      </c>
      <c r="F241" s="25">
        <f>SUM(F206:F240)</f>
        <v>847427</v>
      </c>
      <c r="G241" s="428">
        <f>SUM(G206:G240)</f>
        <v>634049</v>
      </c>
      <c r="H241" s="443">
        <f>G241/F241*100</f>
        <v>74.82048601236448</v>
      </c>
      <c r="O241" s="4"/>
      <c r="P241" s="4"/>
    </row>
    <row r="242" spans="1:16" ht="12.75">
      <c r="A242" s="24"/>
      <c r="C242" s="42"/>
      <c r="D242" s="43"/>
      <c r="E242" s="440"/>
      <c r="F242" s="29"/>
      <c r="G242" s="423"/>
      <c r="H242" s="348"/>
      <c r="O242" s="4"/>
      <c r="P242" s="4"/>
    </row>
    <row r="243" spans="1:16" ht="12.75">
      <c r="A243" s="24" t="s">
        <v>305</v>
      </c>
      <c r="C243" s="42"/>
      <c r="D243" s="43"/>
      <c r="E243" s="440"/>
      <c r="F243" s="29"/>
      <c r="G243" s="423"/>
      <c r="H243" s="348"/>
      <c r="O243" s="4"/>
      <c r="P243" s="4"/>
    </row>
    <row r="244" spans="1:16" ht="12.75">
      <c r="A244" s="24"/>
      <c r="B244" s="18" t="s">
        <v>419</v>
      </c>
      <c r="C244" s="42"/>
      <c r="D244" s="43"/>
      <c r="E244" s="440"/>
      <c r="F244" s="29"/>
      <c r="G244" s="423"/>
      <c r="H244" s="348"/>
      <c r="O244" s="4"/>
      <c r="P244" s="4"/>
    </row>
    <row r="245" spans="1:16" ht="12.75">
      <c r="A245" s="24"/>
      <c r="C245" s="42" t="s">
        <v>516</v>
      </c>
      <c r="D245" s="43">
        <v>23304</v>
      </c>
      <c r="E245" s="440"/>
      <c r="F245" s="29"/>
      <c r="G245" s="423"/>
      <c r="H245" s="348"/>
      <c r="O245" s="4"/>
      <c r="P245" s="4"/>
    </row>
    <row r="246" spans="1:16" ht="12.75">
      <c r="A246" s="24"/>
      <c r="C246" s="42" t="s">
        <v>702</v>
      </c>
      <c r="D246" s="43">
        <v>32399</v>
      </c>
      <c r="E246" s="440">
        <v>20830</v>
      </c>
      <c r="F246" s="29">
        <v>20248</v>
      </c>
      <c r="G246" s="423">
        <v>19998</v>
      </c>
      <c r="H246" s="348">
        <f aca="true" t="shared" si="3" ref="H246:H251">G246/F246*100</f>
        <v>98.76531015408929</v>
      </c>
      <c r="O246" s="4"/>
      <c r="P246" s="4"/>
    </row>
    <row r="247" spans="1:16" ht="12.75">
      <c r="A247" s="24"/>
      <c r="C247" s="42" t="s">
        <v>306</v>
      </c>
      <c r="D247" s="43">
        <v>19619</v>
      </c>
      <c r="E247" s="440">
        <v>20229</v>
      </c>
      <c r="F247" s="29">
        <v>20346</v>
      </c>
      <c r="G247" s="423">
        <v>20346</v>
      </c>
      <c r="H247" s="348">
        <f t="shared" si="3"/>
        <v>100</v>
      </c>
      <c r="O247" s="4"/>
      <c r="P247" s="4"/>
    </row>
    <row r="248" spans="1:16" ht="12.75">
      <c r="A248" s="24"/>
      <c r="C248" s="42" t="s">
        <v>307</v>
      </c>
      <c r="D248" s="43"/>
      <c r="E248" s="440"/>
      <c r="F248" s="29">
        <v>34705</v>
      </c>
      <c r="G248" s="423">
        <v>250</v>
      </c>
      <c r="H248" s="348">
        <f t="shared" si="3"/>
        <v>0.7203572972194208</v>
      </c>
      <c r="O248" s="4"/>
      <c r="P248" s="4"/>
    </row>
    <row r="249" spans="1:16" ht="12.75">
      <c r="A249" s="24"/>
      <c r="C249" s="42" t="s">
        <v>308</v>
      </c>
      <c r="D249" s="43"/>
      <c r="E249" s="440"/>
      <c r="F249" s="29">
        <v>119</v>
      </c>
      <c r="G249" s="423">
        <v>119</v>
      </c>
      <c r="H249" s="348">
        <f t="shared" si="3"/>
        <v>100</v>
      </c>
      <c r="O249" s="4"/>
      <c r="P249" s="4"/>
    </row>
    <row r="250" spans="1:16" ht="12.75">
      <c r="A250" s="24"/>
      <c r="C250" s="42" t="s">
        <v>691</v>
      </c>
      <c r="D250" s="43"/>
      <c r="E250" s="440"/>
      <c r="F250" s="29">
        <v>814</v>
      </c>
      <c r="G250" s="423">
        <v>814</v>
      </c>
      <c r="H250" s="348">
        <f t="shared" si="3"/>
        <v>100</v>
      </c>
      <c r="O250" s="4"/>
      <c r="P250" s="4"/>
    </row>
    <row r="251" spans="1:16" ht="12.75">
      <c r="A251" s="24"/>
      <c r="C251" s="42" t="s">
        <v>692</v>
      </c>
      <c r="D251" s="43"/>
      <c r="E251" s="440"/>
      <c r="F251" s="29">
        <v>54</v>
      </c>
      <c r="G251" s="423">
        <v>54</v>
      </c>
      <c r="H251" s="348">
        <f t="shared" si="3"/>
        <v>100</v>
      </c>
      <c r="O251" s="4"/>
      <c r="P251" s="4"/>
    </row>
    <row r="252" spans="1:16" ht="12.75">
      <c r="A252" s="24"/>
      <c r="B252" s="18" t="s">
        <v>420</v>
      </c>
      <c r="C252" s="42"/>
      <c r="D252" s="43"/>
      <c r="E252" s="440"/>
      <c r="F252" s="29"/>
      <c r="G252" s="423"/>
      <c r="H252" s="348"/>
      <c r="O252" s="4"/>
      <c r="P252" s="4"/>
    </row>
    <row r="253" spans="1:16" ht="12.75">
      <c r="A253" s="24"/>
      <c r="C253" s="42" t="s">
        <v>73</v>
      </c>
      <c r="D253" s="43">
        <v>3599</v>
      </c>
      <c r="E253" s="440"/>
      <c r="F253" s="29"/>
      <c r="G253" s="423"/>
      <c r="H253" s="348"/>
      <c r="O253" s="4"/>
      <c r="P253" s="4"/>
    </row>
    <row r="254" spans="1:16" ht="12.75">
      <c r="A254" s="24"/>
      <c r="C254" s="42" t="s">
        <v>444</v>
      </c>
      <c r="D254" s="43">
        <v>5670</v>
      </c>
      <c r="E254" s="440"/>
      <c r="F254" s="29"/>
      <c r="G254" s="423"/>
      <c r="H254" s="348"/>
      <c r="O254" s="4"/>
      <c r="P254" s="4"/>
    </row>
    <row r="255" spans="1:16" ht="12.75">
      <c r="A255" s="24"/>
      <c r="C255" s="42" t="s">
        <v>74</v>
      </c>
      <c r="D255" s="43">
        <v>13</v>
      </c>
      <c r="E255" s="440"/>
      <c r="F255" s="29"/>
      <c r="G255" s="423"/>
      <c r="H255" s="348"/>
      <c r="O255" s="4"/>
      <c r="P255" s="4"/>
    </row>
    <row r="256" spans="1:16" ht="12.75">
      <c r="A256" s="24"/>
      <c r="C256" s="42" t="s">
        <v>75</v>
      </c>
      <c r="D256" s="43">
        <v>2</v>
      </c>
      <c r="E256" s="440"/>
      <c r="F256" s="29"/>
      <c r="G256" s="423"/>
      <c r="H256" s="348"/>
      <c r="O256" s="4"/>
      <c r="P256" s="4"/>
    </row>
    <row r="257" spans="1:16" ht="12.75">
      <c r="A257" s="24"/>
      <c r="C257" s="42" t="s">
        <v>311</v>
      </c>
      <c r="D257" s="43">
        <v>860</v>
      </c>
      <c r="E257" s="440"/>
      <c r="F257" s="29">
        <v>3</v>
      </c>
      <c r="G257" s="423">
        <v>3</v>
      </c>
      <c r="H257" s="348">
        <f>G257/F257*100</f>
        <v>100</v>
      </c>
      <c r="O257" s="4"/>
      <c r="P257" s="4"/>
    </row>
    <row r="258" spans="1:16" ht="12.75">
      <c r="A258" s="24"/>
      <c r="C258" s="42" t="s">
        <v>693</v>
      </c>
      <c r="D258" s="43">
        <v>3499</v>
      </c>
      <c r="E258" s="440">
        <v>6103</v>
      </c>
      <c r="F258" s="29">
        <v>5932</v>
      </c>
      <c r="G258" s="423">
        <v>5846</v>
      </c>
      <c r="H258" s="348">
        <f>G258/F258*100</f>
        <v>98.5502360080917</v>
      </c>
      <c r="O258" s="4"/>
      <c r="P258" s="4"/>
    </row>
    <row r="259" spans="1:16" ht="12.75">
      <c r="A259" s="24"/>
      <c r="C259" s="42" t="s">
        <v>592</v>
      </c>
      <c r="D259" s="43">
        <v>3176</v>
      </c>
      <c r="E259" s="440">
        <v>39</v>
      </c>
      <c r="F259" s="29"/>
      <c r="G259" s="423"/>
      <c r="H259" s="348"/>
      <c r="O259" s="4"/>
      <c r="P259" s="4"/>
    </row>
    <row r="260" spans="1:16" ht="12.75">
      <c r="A260" s="24"/>
      <c r="C260" s="42" t="s">
        <v>694</v>
      </c>
      <c r="D260" s="43">
        <v>569</v>
      </c>
      <c r="E260" s="440">
        <v>3000</v>
      </c>
      <c r="F260" s="29">
        <v>5647</v>
      </c>
      <c r="G260" s="423">
        <v>5647</v>
      </c>
      <c r="H260" s="348">
        <f aca="true" t="shared" si="4" ref="H260:H267">G260/F260*100</f>
        <v>100</v>
      </c>
      <c r="O260" s="4"/>
      <c r="P260" s="4"/>
    </row>
    <row r="261" spans="1:16" ht="12.75">
      <c r="A261" s="24"/>
      <c r="C261" s="42" t="s">
        <v>695</v>
      </c>
      <c r="D261" s="43">
        <v>866</v>
      </c>
      <c r="E261" s="440">
        <v>857</v>
      </c>
      <c r="F261" s="29">
        <v>863</v>
      </c>
      <c r="G261" s="423">
        <v>863</v>
      </c>
      <c r="H261" s="348">
        <f t="shared" si="4"/>
        <v>100</v>
      </c>
      <c r="O261" s="4"/>
      <c r="P261" s="4"/>
    </row>
    <row r="262" spans="1:16" ht="12.75">
      <c r="A262" s="24"/>
      <c r="C262" s="42" t="s">
        <v>696</v>
      </c>
      <c r="D262" s="43"/>
      <c r="E262" s="440"/>
      <c r="F262" s="29">
        <v>10097</v>
      </c>
      <c r="G262" s="423">
        <v>9882</v>
      </c>
      <c r="H262" s="348">
        <f t="shared" si="4"/>
        <v>97.87065464989601</v>
      </c>
      <c r="O262" s="4"/>
      <c r="P262" s="4"/>
    </row>
    <row r="263" spans="1:16" ht="12.75">
      <c r="A263" s="24"/>
      <c r="C263" s="42" t="s">
        <v>313</v>
      </c>
      <c r="D263" s="43"/>
      <c r="E263" s="440"/>
      <c r="F263" s="29">
        <v>4028</v>
      </c>
      <c r="G263" s="423">
        <v>4028</v>
      </c>
      <c r="H263" s="348">
        <f t="shared" si="4"/>
        <v>100</v>
      </c>
      <c r="O263" s="4"/>
      <c r="P263" s="4"/>
    </row>
    <row r="264" spans="1:16" ht="12.75">
      <c r="A264" s="24"/>
      <c r="C264" s="42" t="s">
        <v>697</v>
      </c>
      <c r="D264" s="43"/>
      <c r="E264" s="440"/>
      <c r="F264" s="29">
        <v>1014</v>
      </c>
      <c r="G264" s="423">
        <v>1014</v>
      </c>
      <c r="H264" s="348">
        <f t="shared" si="4"/>
        <v>100</v>
      </c>
      <c r="O264" s="4"/>
      <c r="P264" s="4"/>
    </row>
    <row r="265" spans="1:16" ht="12.75">
      <c r="A265" s="24"/>
      <c r="C265" s="42" t="s">
        <v>315</v>
      </c>
      <c r="D265" s="43"/>
      <c r="E265" s="440"/>
      <c r="F265" s="29">
        <v>6655</v>
      </c>
      <c r="G265" s="423">
        <v>671</v>
      </c>
      <c r="H265" s="348">
        <f t="shared" si="4"/>
        <v>10.082644628099173</v>
      </c>
      <c r="O265" s="4"/>
      <c r="P265" s="4"/>
    </row>
    <row r="266" spans="1:16" ht="12.75">
      <c r="A266" s="24"/>
      <c r="C266" s="42" t="s">
        <v>316</v>
      </c>
      <c r="D266" s="43"/>
      <c r="E266" s="440"/>
      <c r="F266" s="29">
        <v>9939</v>
      </c>
      <c r="G266" s="423">
        <v>5674</v>
      </c>
      <c r="H266" s="348">
        <f t="shared" si="4"/>
        <v>57.0882382533454</v>
      </c>
      <c r="O266" s="4"/>
      <c r="P266" s="4"/>
    </row>
    <row r="267" spans="1:16" ht="12.75">
      <c r="A267" s="24"/>
      <c r="C267" s="42" t="s">
        <v>317</v>
      </c>
      <c r="D267" s="43"/>
      <c r="E267" s="440"/>
      <c r="F267" s="29">
        <v>131</v>
      </c>
      <c r="G267" s="423">
        <v>131</v>
      </c>
      <c r="H267" s="348">
        <f t="shared" si="4"/>
        <v>100</v>
      </c>
      <c r="O267" s="4"/>
      <c r="P267" s="4"/>
    </row>
    <row r="268" spans="1:16" ht="12.75">
      <c r="A268" s="24"/>
      <c r="B268" s="18" t="s">
        <v>705</v>
      </c>
      <c r="C268" s="42"/>
      <c r="D268" s="43"/>
      <c r="E268" s="440"/>
      <c r="F268" s="29"/>
      <c r="G268" s="423"/>
      <c r="H268" s="348"/>
      <c r="O268" s="4"/>
      <c r="P268" s="4"/>
    </row>
    <row r="269" spans="1:16" ht="12.75">
      <c r="A269" s="24"/>
      <c r="C269" s="42" t="s">
        <v>76</v>
      </c>
      <c r="D269" s="43">
        <v>10491</v>
      </c>
      <c r="E269" s="440"/>
      <c r="F269" s="29"/>
      <c r="G269" s="423"/>
      <c r="H269" s="348"/>
      <c r="O269" s="4"/>
      <c r="P269" s="4"/>
    </row>
    <row r="270" spans="1:16" ht="12.75">
      <c r="A270" s="24"/>
      <c r="C270" s="42" t="s">
        <v>77</v>
      </c>
      <c r="D270" s="43">
        <v>4124</v>
      </c>
      <c r="E270" s="440"/>
      <c r="F270" s="29"/>
      <c r="G270" s="423"/>
      <c r="H270" s="348"/>
      <c r="O270" s="4"/>
      <c r="P270" s="4"/>
    </row>
    <row r="271" spans="1:16" ht="12.75">
      <c r="A271" s="24"/>
      <c r="C271" s="42" t="s">
        <v>78</v>
      </c>
      <c r="D271" s="43">
        <v>4498</v>
      </c>
      <c r="E271" s="440"/>
      <c r="F271" s="29"/>
      <c r="G271" s="423"/>
      <c r="H271" s="348"/>
      <c r="O271" s="4"/>
      <c r="P271" s="4"/>
    </row>
    <row r="272" spans="1:16" ht="12.75">
      <c r="A272" s="24"/>
      <c r="C272" s="42" t="s">
        <v>79</v>
      </c>
      <c r="D272" s="43">
        <v>2162</v>
      </c>
      <c r="E272" s="440"/>
      <c r="F272" s="29"/>
      <c r="G272" s="423"/>
      <c r="H272" s="348"/>
      <c r="O272" s="4"/>
      <c r="P272" s="4"/>
    </row>
    <row r="273" spans="1:16" ht="12.75">
      <c r="A273" s="24"/>
      <c r="C273" s="42" t="s">
        <v>80</v>
      </c>
      <c r="D273" s="43">
        <v>1164</v>
      </c>
      <c r="E273" s="440"/>
      <c r="F273" s="29"/>
      <c r="G273" s="423"/>
      <c r="H273" s="348"/>
      <c r="O273" s="4"/>
      <c r="P273" s="4"/>
    </row>
    <row r="274" spans="1:16" ht="12.75">
      <c r="A274" s="24"/>
      <c r="C274" s="42" t="s">
        <v>81</v>
      </c>
      <c r="D274" s="43">
        <v>9</v>
      </c>
      <c r="E274" s="440"/>
      <c r="F274" s="29"/>
      <c r="G274" s="423"/>
      <c r="H274" s="348"/>
      <c r="O274" s="4"/>
      <c r="P274" s="4"/>
    </row>
    <row r="275" spans="1:16" ht="12.75">
      <c r="A275" s="24"/>
      <c r="C275" s="42" t="s">
        <v>593</v>
      </c>
      <c r="D275" s="43">
        <v>27388</v>
      </c>
      <c r="E275" s="440">
        <v>1110</v>
      </c>
      <c r="F275" s="29">
        <v>10454</v>
      </c>
      <c r="G275" s="423">
        <v>10080</v>
      </c>
      <c r="H275" s="348">
        <f>G275/F275*100</f>
        <v>96.42242203941075</v>
      </c>
      <c r="O275" s="4"/>
      <c r="P275" s="4"/>
    </row>
    <row r="276" spans="1:16" ht="12.75">
      <c r="A276" s="24"/>
      <c r="C276" s="42" t="s">
        <v>594</v>
      </c>
      <c r="D276" s="43"/>
      <c r="E276" s="440"/>
      <c r="F276" s="29"/>
      <c r="G276" s="423"/>
      <c r="H276" s="348"/>
      <c r="O276" s="4"/>
      <c r="P276" s="4"/>
    </row>
    <row r="277" spans="1:16" ht="12.75">
      <c r="A277" s="24"/>
      <c r="C277" s="42" t="s">
        <v>596</v>
      </c>
      <c r="D277" s="43">
        <v>4421</v>
      </c>
      <c r="E277" s="440">
        <v>531</v>
      </c>
      <c r="F277" s="29">
        <v>3525</v>
      </c>
      <c r="G277" s="423">
        <v>3523</v>
      </c>
      <c r="H277" s="348">
        <f>G277/F277*100</f>
        <v>99.94326241134752</v>
      </c>
      <c r="O277" s="4"/>
      <c r="P277" s="4"/>
    </row>
    <row r="278" spans="1:16" ht="12.75">
      <c r="A278" s="24"/>
      <c r="B278" s="18" t="s">
        <v>318</v>
      </c>
      <c r="C278" s="42"/>
      <c r="D278" s="43"/>
      <c r="E278" s="440"/>
      <c r="F278" s="29"/>
      <c r="G278" s="423"/>
      <c r="H278" s="348"/>
      <c r="O278" s="4"/>
      <c r="P278" s="4"/>
    </row>
    <row r="279" spans="1:16" ht="12.75">
      <c r="A279" s="24"/>
      <c r="C279" s="42" t="s">
        <v>319</v>
      </c>
      <c r="D279" s="43"/>
      <c r="E279" s="440"/>
      <c r="F279" s="29">
        <v>4903</v>
      </c>
      <c r="G279" s="423">
        <v>49</v>
      </c>
      <c r="H279" s="348">
        <f>G279/F279*100</f>
        <v>0.9993881297165</v>
      </c>
      <c r="O279" s="4"/>
      <c r="P279" s="4"/>
    </row>
    <row r="280" spans="1:16" ht="12.75">
      <c r="A280" s="24"/>
      <c r="B280" s="18" t="s">
        <v>424</v>
      </c>
      <c r="C280" s="42"/>
      <c r="D280" s="43"/>
      <c r="E280" s="440"/>
      <c r="F280" s="29"/>
      <c r="G280" s="423"/>
      <c r="H280" s="348"/>
      <c r="O280" s="4"/>
      <c r="P280" s="4"/>
    </row>
    <row r="281" spans="1:16" ht="12.75">
      <c r="A281" s="24"/>
      <c r="C281" s="42" t="s">
        <v>428</v>
      </c>
      <c r="D281" s="43">
        <v>337724</v>
      </c>
      <c r="E281" s="440">
        <v>5284</v>
      </c>
      <c r="F281" s="29">
        <v>39285</v>
      </c>
      <c r="G281" s="423">
        <v>25594</v>
      </c>
      <c r="H281" s="348">
        <f>G281/F281*100</f>
        <v>65.14954817360315</v>
      </c>
      <c r="O281" s="4"/>
      <c r="P281" s="4"/>
    </row>
    <row r="282" spans="1:16" ht="12.75">
      <c r="A282" s="24"/>
      <c r="B282" s="18" t="s">
        <v>158</v>
      </c>
      <c r="C282" s="42"/>
      <c r="D282" s="43"/>
      <c r="E282" s="440"/>
      <c r="F282" s="29"/>
      <c r="G282" s="423"/>
      <c r="H282" s="348"/>
      <c r="O282" s="4"/>
      <c r="P282" s="4"/>
    </row>
    <row r="283" spans="1:16" ht="13.5" thickBot="1">
      <c r="A283" s="33"/>
      <c r="B283" s="34"/>
      <c r="C283" s="49" t="s">
        <v>320</v>
      </c>
      <c r="D283" s="54"/>
      <c r="E283" s="448"/>
      <c r="F283" s="380">
        <v>11500</v>
      </c>
      <c r="G283" s="433"/>
      <c r="H283" s="379"/>
      <c r="O283" s="4"/>
      <c r="P283" s="4"/>
    </row>
    <row r="284" spans="1:16" ht="12.75">
      <c r="A284" s="24"/>
      <c r="C284" s="42" t="s">
        <v>321</v>
      </c>
      <c r="D284" s="43"/>
      <c r="E284" s="440"/>
      <c r="F284" s="29">
        <v>2459</v>
      </c>
      <c r="G284" s="423"/>
      <c r="H284" s="348"/>
      <c r="O284" s="4"/>
      <c r="P284" s="4"/>
    </row>
    <row r="285" spans="1:16" ht="12.75">
      <c r="A285" s="24"/>
      <c r="C285" s="42" t="s">
        <v>83</v>
      </c>
      <c r="D285" s="43">
        <v>960</v>
      </c>
      <c r="E285" s="440"/>
      <c r="F285" s="29"/>
      <c r="G285" s="423"/>
      <c r="H285" s="348"/>
      <c r="O285" s="4"/>
      <c r="P285" s="4"/>
    </row>
    <row r="286" spans="1:16" ht="12.75">
      <c r="A286" s="24"/>
      <c r="B286" s="18" t="s">
        <v>765</v>
      </c>
      <c r="C286" s="42"/>
      <c r="D286" s="43"/>
      <c r="E286" s="440"/>
      <c r="F286" s="29"/>
      <c r="G286" s="423"/>
      <c r="H286" s="348"/>
      <c r="O286" s="4"/>
      <c r="P286" s="4"/>
    </row>
    <row r="287" spans="1:16" ht="12.75">
      <c r="A287" s="24"/>
      <c r="C287" s="42" t="s">
        <v>155</v>
      </c>
      <c r="D287" s="43">
        <v>85</v>
      </c>
      <c r="E287" s="440"/>
      <c r="F287" s="29"/>
      <c r="G287" s="423"/>
      <c r="H287" s="348"/>
      <c r="O287" s="4"/>
      <c r="P287" s="4"/>
    </row>
    <row r="288" spans="1:16" ht="12.75">
      <c r="A288" s="24"/>
      <c r="C288" s="42" t="s">
        <v>156</v>
      </c>
      <c r="D288" s="43">
        <v>106</v>
      </c>
      <c r="E288" s="440"/>
      <c r="F288" s="29"/>
      <c r="G288" s="423"/>
      <c r="H288" s="348"/>
      <c r="O288" s="4"/>
      <c r="P288" s="4"/>
    </row>
    <row r="289" spans="1:16" ht="12.75">
      <c r="A289" s="24"/>
      <c r="C289" s="42" t="s">
        <v>82</v>
      </c>
      <c r="D289" s="43">
        <v>105</v>
      </c>
      <c r="E289" s="440"/>
      <c r="F289" s="29"/>
      <c r="G289" s="423"/>
      <c r="H289" s="348"/>
      <c r="O289" s="4"/>
      <c r="P289" s="4"/>
    </row>
    <row r="290" spans="1:16" ht="12.75">
      <c r="A290" s="24"/>
      <c r="C290" s="42" t="s">
        <v>157</v>
      </c>
      <c r="D290" s="43">
        <v>113</v>
      </c>
      <c r="E290" s="440"/>
      <c r="F290" s="29"/>
      <c r="G290" s="423"/>
      <c r="H290" s="348"/>
      <c r="O290" s="4"/>
      <c r="P290" s="4"/>
    </row>
    <row r="291" spans="1:16" ht="12.75">
      <c r="A291" s="24"/>
      <c r="B291" s="18" t="s">
        <v>322</v>
      </c>
      <c r="C291" s="42"/>
      <c r="D291" s="43"/>
      <c r="E291" s="440">
        <v>1500</v>
      </c>
      <c r="F291" s="29">
        <v>1500</v>
      </c>
      <c r="G291" s="423">
        <v>454</v>
      </c>
      <c r="H291" s="348">
        <f>G291/F291*100</f>
        <v>30.266666666666666</v>
      </c>
      <c r="O291" s="4"/>
      <c r="P291" s="4"/>
    </row>
    <row r="292" spans="1:16" ht="12.75">
      <c r="A292" s="24"/>
      <c r="B292" s="18" t="s">
        <v>698</v>
      </c>
      <c r="C292" s="42"/>
      <c r="D292" s="43">
        <v>35105</v>
      </c>
      <c r="E292" s="440">
        <v>57600</v>
      </c>
      <c r="F292" s="29">
        <v>1457</v>
      </c>
      <c r="G292" s="423">
        <v>1456</v>
      </c>
      <c r="H292" s="348">
        <f>G292/F292*100</f>
        <v>99.93136582017846</v>
      </c>
      <c r="O292" s="4"/>
      <c r="P292" s="4"/>
    </row>
    <row r="293" spans="1:16" ht="12.75">
      <c r="A293" s="24"/>
      <c r="B293" s="18" t="s">
        <v>148</v>
      </c>
      <c r="C293" s="42"/>
      <c r="D293" s="43">
        <v>2009</v>
      </c>
      <c r="E293" s="440"/>
      <c r="F293" s="29"/>
      <c r="G293" s="423"/>
      <c r="H293" s="348"/>
      <c r="O293" s="4"/>
      <c r="P293" s="4"/>
    </row>
    <row r="294" spans="1:16" ht="12.75">
      <c r="A294" s="24"/>
      <c r="B294" s="18" t="s">
        <v>98</v>
      </c>
      <c r="C294" s="42"/>
      <c r="D294" s="43">
        <v>3</v>
      </c>
      <c r="E294" s="440"/>
      <c r="F294" s="29"/>
      <c r="G294" s="423"/>
      <c r="H294" s="348"/>
      <c r="O294" s="4"/>
      <c r="P294" s="4"/>
    </row>
    <row r="295" spans="1:16" ht="12.75">
      <c r="A295" s="24"/>
      <c r="B295" s="18" t="s">
        <v>99</v>
      </c>
      <c r="C295" s="42"/>
      <c r="D295" s="43">
        <v>192</v>
      </c>
      <c r="E295" s="440"/>
      <c r="F295" s="29"/>
      <c r="G295" s="423"/>
      <c r="H295" s="348"/>
      <c r="O295" s="4"/>
      <c r="P295" s="4"/>
    </row>
    <row r="296" spans="1:16" ht="12.75">
      <c r="A296" s="24"/>
      <c r="B296" s="18" t="s">
        <v>100</v>
      </c>
      <c r="C296" s="42"/>
      <c r="D296" s="43">
        <v>10</v>
      </c>
      <c r="E296" s="440"/>
      <c r="F296" s="29"/>
      <c r="G296" s="423"/>
      <c r="H296" s="348"/>
      <c r="O296" s="4"/>
      <c r="P296" s="4"/>
    </row>
    <row r="297" spans="1:16" ht="12.75">
      <c r="A297" s="24"/>
      <c r="B297" s="18" t="s">
        <v>101</v>
      </c>
      <c r="C297" s="42"/>
      <c r="D297" s="43">
        <v>17076</v>
      </c>
      <c r="E297" s="440"/>
      <c r="F297" s="29"/>
      <c r="G297" s="423"/>
      <c r="H297" s="348"/>
      <c r="O297" s="4"/>
      <c r="P297" s="4"/>
    </row>
    <row r="298" spans="1:16" ht="12.75">
      <c r="A298" s="24"/>
      <c r="B298" s="18" t="s">
        <v>102</v>
      </c>
      <c r="C298" s="42"/>
      <c r="D298" s="43">
        <v>1622</v>
      </c>
      <c r="E298" s="440"/>
      <c r="F298" s="29"/>
      <c r="G298" s="423"/>
      <c r="H298" s="348"/>
      <c r="O298" s="4"/>
      <c r="P298" s="4"/>
    </row>
    <row r="299" spans="1:16" ht="12.75">
      <c r="A299" s="24" t="s">
        <v>595</v>
      </c>
      <c r="C299" s="44"/>
      <c r="D299" s="43"/>
      <c r="E299" s="440"/>
      <c r="F299" s="29"/>
      <c r="G299" s="423"/>
      <c r="H299" s="348"/>
      <c r="N299" s="4"/>
      <c r="O299" s="4"/>
      <c r="P299" s="4"/>
    </row>
    <row r="300" spans="1:16" ht="12.75">
      <c r="A300" s="24"/>
      <c r="B300" s="18" t="s">
        <v>723</v>
      </c>
      <c r="C300" s="42"/>
      <c r="D300" s="43">
        <v>180</v>
      </c>
      <c r="E300" s="440">
        <v>750</v>
      </c>
      <c r="F300" s="29"/>
      <c r="G300" s="423"/>
      <c r="H300" s="348"/>
      <c r="O300" s="4"/>
      <c r="P300" s="4"/>
    </row>
    <row r="301" spans="1:16" ht="12.75">
      <c r="A301" s="24"/>
      <c r="B301" s="18" t="s">
        <v>803</v>
      </c>
      <c r="C301" s="42"/>
      <c r="D301" s="43">
        <v>44</v>
      </c>
      <c r="E301" s="440">
        <v>13305</v>
      </c>
      <c r="F301" s="29">
        <v>180</v>
      </c>
      <c r="G301" s="423">
        <v>180</v>
      </c>
      <c r="H301" s="348">
        <f>G301/F301*100</f>
        <v>100</v>
      </c>
      <c r="O301" s="4"/>
      <c r="P301" s="4"/>
    </row>
    <row r="302" spans="1:16" ht="12.75">
      <c r="A302" s="24" t="s">
        <v>324</v>
      </c>
      <c r="C302" s="42"/>
      <c r="D302" s="43"/>
      <c r="E302" s="440"/>
      <c r="F302" s="29"/>
      <c r="G302" s="423"/>
      <c r="H302" s="348"/>
      <c r="O302" s="4"/>
      <c r="P302" s="4"/>
    </row>
    <row r="303" spans="1:16" ht="12.75">
      <c r="A303" s="24"/>
      <c r="B303" s="18" t="s">
        <v>699</v>
      </c>
      <c r="C303" s="42"/>
      <c r="D303" s="43"/>
      <c r="E303" s="440">
        <v>15000</v>
      </c>
      <c r="F303" s="29"/>
      <c r="G303" s="423"/>
      <c r="H303" s="348"/>
      <c r="O303" s="4"/>
      <c r="P303" s="4"/>
    </row>
    <row r="304" spans="1:16" ht="12.75">
      <c r="A304" s="56" t="s">
        <v>325</v>
      </c>
      <c r="B304" s="35"/>
      <c r="C304" s="444"/>
      <c r="D304" s="435">
        <f>SUM(D245:D303)</f>
        <v>543167</v>
      </c>
      <c r="E304" s="442">
        <f>SUM(E245:E303)</f>
        <v>146138</v>
      </c>
      <c r="F304" s="25">
        <f>SUM(F245:F303)</f>
        <v>195858</v>
      </c>
      <c r="G304" s="428">
        <f>SUM(G245:G303)</f>
        <v>116676</v>
      </c>
      <c r="H304" s="443">
        <f>G304/F304*100</f>
        <v>59.571730539472476</v>
      </c>
      <c r="N304" s="4"/>
      <c r="O304" s="4"/>
      <c r="P304" s="4"/>
    </row>
    <row r="305" spans="1:16" ht="12.75">
      <c r="A305" s="24"/>
      <c r="C305" s="44"/>
      <c r="D305" s="43"/>
      <c r="E305" s="440"/>
      <c r="F305" s="29"/>
      <c r="G305" s="423"/>
      <c r="H305" s="348"/>
      <c r="N305" s="4"/>
      <c r="O305" s="4"/>
      <c r="P305" s="4"/>
    </row>
    <row r="306" spans="1:16" ht="12.75">
      <c r="A306" s="24" t="s">
        <v>486</v>
      </c>
      <c r="C306" s="44"/>
      <c r="D306" s="43">
        <f>D85+D100+D103+D108+D161+D166+D196+D201+D241+D304</f>
        <v>4975726</v>
      </c>
      <c r="E306" s="440">
        <f>E85+E100+E103+E108+E161+E166+E196+E201+E241+E304</f>
        <v>4601665</v>
      </c>
      <c r="F306" s="29">
        <f>F85+F100+F103+F108+F161+F166+F196+F201+F241+F304</f>
        <v>5187807</v>
      </c>
      <c r="G306" s="423">
        <f>G85+G100+G103+G108+G161+G166+G196+G201+G241+G304</f>
        <v>4702438</v>
      </c>
      <c r="H306" s="348">
        <f>G306/F306*100</f>
        <v>90.64404284893405</v>
      </c>
      <c r="N306" s="4"/>
      <c r="O306" s="4"/>
      <c r="P306" s="4"/>
    </row>
    <row r="307" spans="1:16" ht="12.75">
      <c r="A307" s="24"/>
      <c r="C307" s="44"/>
      <c r="D307" s="43"/>
      <c r="E307" s="440"/>
      <c r="F307" s="29"/>
      <c r="G307" s="423"/>
      <c r="H307" s="348"/>
      <c r="N307" s="4"/>
      <c r="O307" s="4"/>
      <c r="P307" s="4"/>
    </row>
    <row r="308" spans="1:16" ht="13.5" thickBot="1">
      <c r="A308" s="394" t="s">
        <v>103</v>
      </c>
      <c r="B308" s="71"/>
      <c r="C308" s="396"/>
      <c r="D308" s="436">
        <v>-79502</v>
      </c>
      <c r="E308" s="445"/>
      <c r="F308" s="406"/>
      <c r="G308" s="429">
        <v>33905</v>
      </c>
      <c r="H308" s="446"/>
      <c r="N308" s="4"/>
      <c r="O308" s="4"/>
      <c r="P308" s="4"/>
    </row>
    <row r="309" spans="1:16" ht="12.75">
      <c r="A309" s="22"/>
      <c r="B309" s="23"/>
      <c r="C309" s="349"/>
      <c r="D309" s="61"/>
      <c r="E309" s="439"/>
      <c r="F309" s="55"/>
      <c r="G309" s="432"/>
      <c r="H309" s="447"/>
      <c r="N309" s="4"/>
      <c r="O309" s="4"/>
      <c r="P309" s="4"/>
    </row>
    <row r="310" spans="1:16" ht="12.75">
      <c r="A310" s="24" t="s">
        <v>104</v>
      </c>
      <c r="C310" s="44"/>
      <c r="D310" s="43">
        <f>SUM(D306:D309)</f>
        <v>4896224</v>
      </c>
      <c r="E310" s="440">
        <f>SUM(E306:E309)</f>
        <v>4601665</v>
      </c>
      <c r="F310" s="29">
        <f>SUM(F306:F309)</f>
        <v>5187807</v>
      </c>
      <c r="G310" s="423">
        <f>SUM(G306:G309)</f>
        <v>4736343</v>
      </c>
      <c r="H310" s="348">
        <f>G310/F310*100</f>
        <v>91.29759453271873</v>
      </c>
      <c r="N310" s="4"/>
      <c r="O310" s="4"/>
      <c r="P310" s="4"/>
    </row>
    <row r="311" spans="1:16" ht="13.5" thickBot="1">
      <c r="A311" s="33"/>
      <c r="B311" s="34"/>
      <c r="C311" s="398"/>
      <c r="D311" s="54"/>
      <c r="E311" s="448"/>
      <c r="F311" s="380"/>
      <c r="G311" s="433"/>
      <c r="H311" s="379"/>
      <c r="N311" s="4"/>
      <c r="O311" s="4"/>
      <c r="P311" s="4"/>
    </row>
    <row r="312" spans="1:8" ht="12.75">
      <c r="A312" s="17"/>
      <c r="B312" s="17"/>
      <c r="C312" s="17"/>
      <c r="D312" s="19"/>
      <c r="E312" s="19"/>
      <c r="F312" s="17"/>
      <c r="G312" s="17"/>
      <c r="H312" s="409"/>
    </row>
    <row r="313" spans="1:8" ht="12.75">
      <c r="A313" s="17"/>
      <c r="B313" s="17"/>
      <c r="C313" s="17"/>
      <c r="D313" s="19"/>
      <c r="E313" s="19"/>
      <c r="F313" s="17"/>
      <c r="G313" s="17"/>
      <c r="H313" s="409"/>
    </row>
    <row r="314" spans="1:8" ht="12.75">
      <c r="A314" s="17"/>
      <c r="B314" s="17"/>
      <c r="C314" s="17"/>
      <c r="D314" s="19"/>
      <c r="E314" s="19"/>
      <c r="F314" s="17"/>
      <c r="G314" s="17"/>
      <c r="H314" s="409"/>
    </row>
    <row r="315" spans="1:8" ht="12.75">
      <c r="A315" s="17"/>
      <c r="B315" s="17"/>
      <c r="C315" s="17"/>
      <c r="D315" s="19"/>
      <c r="E315" s="19"/>
      <c r="F315" s="17"/>
      <c r="G315" s="17"/>
      <c r="H315" s="409"/>
    </row>
    <row r="316" spans="1:8" ht="12.75">
      <c r="A316" s="17"/>
      <c r="B316" s="17"/>
      <c r="C316" s="17"/>
      <c r="D316" s="19"/>
      <c r="E316" s="19"/>
      <c r="F316" s="17"/>
      <c r="G316" s="17"/>
      <c r="H316" s="409"/>
    </row>
    <row r="317" spans="1:8" ht="12.75">
      <c r="A317" s="17"/>
      <c r="B317" s="17"/>
      <c r="C317" s="17"/>
      <c r="D317" s="19"/>
      <c r="E317" s="19"/>
      <c r="F317" s="17"/>
      <c r="G317" s="17"/>
      <c r="H317" s="409"/>
    </row>
    <row r="318" spans="1:8" ht="12.75">
      <c r="A318" s="17"/>
      <c r="B318" s="17"/>
      <c r="C318" s="17"/>
      <c r="D318" s="19"/>
      <c r="E318" s="19"/>
      <c r="F318" s="17"/>
      <c r="G318" s="17"/>
      <c r="H318" s="409"/>
    </row>
    <row r="319" spans="1:8" ht="12.75">
      <c r="A319" s="17"/>
      <c r="B319" s="17"/>
      <c r="C319" s="17"/>
      <c r="D319" s="19"/>
      <c r="E319" s="19"/>
      <c r="F319" s="17"/>
      <c r="G319" s="17"/>
      <c r="H319" s="409"/>
    </row>
    <row r="320" spans="1:8" ht="12.75">
      <c r="A320" s="17"/>
      <c r="B320" s="17"/>
      <c r="C320" s="17"/>
      <c r="D320" s="19"/>
      <c r="E320" s="19"/>
      <c r="F320" s="17"/>
      <c r="G320" s="17"/>
      <c r="H320" s="409"/>
    </row>
    <row r="321" spans="1:8" ht="12.75">
      <c r="A321" s="17"/>
      <c r="B321" s="17"/>
      <c r="C321" s="17"/>
      <c r="D321" s="19"/>
      <c r="E321" s="19"/>
      <c r="F321" s="17"/>
      <c r="G321" s="17"/>
      <c r="H321" s="409"/>
    </row>
    <row r="322" spans="1:8" ht="12.75">
      <c r="A322" s="17"/>
      <c r="B322" s="17"/>
      <c r="C322" s="17"/>
      <c r="D322" s="19"/>
      <c r="E322" s="19"/>
      <c r="F322" s="17"/>
      <c r="G322" s="17"/>
      <c r="H322" s="409"/>
    </row>
    <row r="323" spans="1:8" ht="12.75">
      <c r="A323" s="17"/>
      <c r="B323" s="17"/>
      <c r="C323" s="17"/>
      <c r="D323" s="19"/>
      <c r="E323" s="19"/>
      <c r="F323" s="17"/>
      <c r="G323" s="17"/>
      <c r="H323" s="409"/>
    </row>
    <row r="324" spans="1:8" ht="12.75">
      <c r="A324" s="17"/>
      <c r="B324" s="17"/>
      <c r="C324" s="17"/>
      <c r="D324" s="19"/>
      <c r="E324" s="19"/>
      <c r="F324" s="17"/>
      <c r="G324" s="17"/>
      <c r="H324" s="409"/>
    </row>
    <row r="325" spans="1:8" ht="12.75">
      <c r="A325" s="17"/>
      <c r="B325" s="17"/>
      <c r="C325" s="17"/>
      <c r="D325" s="19"/>
      <c r="E325" s="19"/>
      <c r="F325" s="17"/>
      <c r="G325" s="17"/>
      <c r="H325" s="409"/>
    </row>
    <row r="326" spans="1:8" ht="12.75">
      <c r="A326" s="17"/>
      <c r="B326" s="17"/>
      <c r="C326" s="17"/>
      <c r="D326" s="19"/>
      <c r="E326" s="19"/>
      <c r="F326" s="17"/>
      <c r="G326" s="17"/>
      <c r="H326" s="409"/>
    </row>
    <row r="327" spans="1:8" ht="12.75">
      <c r="A327" s="17"/>
      <c r="B327" s="17"/>
      <c r="C327" s="17"/>
      <c r="D327" s="19"/>
      <c r="E327" s="19"/>
      <c r="F327" s="17"/>
      <c r="G327" s="17"/>
      <c r="H327" s="409"/>
    </row>
    <row r="328" spans="1:8" ht="12.75">
      <c r="A328" s="17"/>
      <c r="B328" s="17"/>
      <c r="C328" s="17"/>
      <c r="D328" s="19"/>
      <c r="E328" s="19"/>
      <c r="F328" s="17"/>
      <c r="G328" s="17"/>
      <c r="H328" s="409"/>
    </row>
    <row r="329" spans="1:8" ht="12.75">
      <c r="A329" s="17"/>
      <c r="B329" s="17"/>
      <c r="C329" s="17"/>
      <c r="D329" s="19"/>
      <c r="E329" s="19"/>
      <c r="F329" s="17"/>
      <c r="G329" s="17"/>
      <c r="H329" s="409"/>
    </row>
    <row r="330" spans="1:8" ht="12.75">
      <c r="A330" s="17"/>
      <c r="B330" s="17"/>
      <c r="C330" s="17"/>
      <c r="D330" s="19"/>
      <c r="E330" s="19"/>
      <c r="F330" s="17"/>
      <c r="G330" s="17"/>
      <c r="H330" s="409"/>
    </row>
    <row r="331" spans="1:8" ht="12.75">
      <c r="A331" s="17"/>
      <c r="B331" s="17"/>
      <c r="C331" s="17"/>
      <c r="D331" s="19"/>
      <c r="E331" s="19"/>
      <c r="F331" s="17"/>
      <c r="G331" s="17"/>
      <c r="H331" s="409"/>
    </row>
    <row r="332" spans="1:8" ht="12.75">
      <c r="A332" s="17"/>
      <c r="B332" s="17"/>
      <c r="C332" s="17"/>
      <c r="D332" s="19"/>
      <c r="E332" s="19"/>
      <c r="F332" s="17"/>
      <c r="G332" s="17"/>
      <c r="H332" s="409"/>
    </row>
    <row r="333" spans="1:8" ht="12.75">
      <c r="A333" s="17"/>
      <c r="B333" s="17"/>
      <c r="C333" s="17"/>
      <c r="D333" s="19"/>
      <c r="E333" s="19"/>
      <c r="F333" s="17"/>
      <c r="G333" s="17"/>
      <c r="H333" s="409"/>
    </row>
    <row r="334" spans="1:8" ht="12.75">
      <c r="A334" s="17"/>
      <c r="B334" s="17"/>
      <c r="C334" s="17"/>
      <c r="D334" s="19"/>
      <c r="E334" s="19"/>
      <c r="F334" s="17"/>
      <c r="G334" s="17"/>
      <c r="H334" s="409"/>
    </row>
    <row r="335" spans="1:8" ht="12.75">
      <c r="A335" s="17"/>
      <c r="B335" s="17"/>
      <c r="C335" s="17"/>
      <c r="D335" s="19"/>
      <c r="E335" s="19"/>
      <c r="F335" s="17"/>
      <c r="G335" s="17"/>
      <c r="H335" s="409"/>
    </row>
    <row r="336" spans="1:8" ht="12.75">
      <c r="A336" s="17"/>
      <c r="B336" s="17"/>
      <c r="C336" s="17"/>
      <c r="D336" s="19"/>
      <c r="E336" s="19"/>
      <c r="F336" s="17"/>
      <c r="G336" s="17"/>
      <c r="H336" s="409"/>
    </row>
    <row r="337" spans="1:8" ht="12.75">
      <c r="A337" s="17"/>
      <c r="B337" s="17"/>
      <c r="C337" s="17"/>
      <c r="D337" s="19"/>
      <c r="E337" s="19"/>
      <c r="F337" s="17"/>
      <c r="G337" s="17"/>
      <c r="H337" s="409"/>
    </row>
    <row r="338" spans="1:8" ht="12.75">
      <c r="A338" s="17"/>
      <c r="B338" s="17"/>
      <c r="C338" s="17"/>
      <c r="D338" s="19"/>
      <c r="E338" s="19"/>
      <c r="F338" s="17"/>
      <c r="G338" s="17"/>
      <c r="H338" s="409"/>
    </row>
    <row r="339" spans="1:8" ht="12.75">
      <c r="A339" s="17"/>
      <c r="B339" s="17"/>
      <c r="C339" s="17"/>
      <c r="D339" s="19"/>
      <c r="E339" s="19"/>
      <c r="F339" s="17"/>
      <c r="G339" s="17"/>
      <c r="H339" s="409"/>
    </row>
    <row r="340" spans="1:8" ht="12.75">
      <c r="A340" s="17"/>
      <c r="B340" s="17"/>
      <c r="C340" s="17"/>
      <c r="D340" s="19"/>
      <c r="E340" s="19"/>
      <c r="F340" s="17"/>
      <c r="G340" s="17"/>
      <c r="H340" s="409"/>
    </row>
    <row r="341" spans="1:8" ht="12.75">
      <c r="A341" s="17"/>
      <c r="B341" s="17"/>
      <c r="C341" s="17"/>
      <c r="D341" s="19"/>
      <c r="E341" s="19"/>
      <c r="F341" s="17"/>
      <c r="G341" s="17"/>
      <c r="H341" s="409"/>
    </row>
    <row r="342" spans="1:8" ht="12.75">
      <c r="A342" s="17"/>
      <c r="B342" s="17"/>
      <c r="C342" s="17"/>
      <c r="D342" s="19"/>
      <c r="E342" s="19"/>
      <c r="F342" s="17"/>
      <c r="G342" s="17"/>
      <c r="H342" s="409"/>
    </row>
    <row r="343" spans="1:8" ht="12.75">
      <c r="A343" s="17"/>
      <c r="B343" s="17"/>
      <c r="C343" s="17"/>
      <c r="D343" s="19"/>
      <c r="E343" s="19"/>
      <c r="F343" s="17"/>
      <c r="G343" s="17"/>
      <c r="H343" s="409"/>
    </row>
    <row r="344" spans="1:8" ht="12.75">
      <c r="A344" s="17"/>
      <c r="B344" s="17"/>
      <c r="C344" s="17"/>
      <c r="D344" s="19"/>
      <c r="E344" s="19"/>
      <c r="F344" s="17"/>
      <c r="G344" s="17"/>
      <c r="H344" s="409"/>
    </row>
    <row r="345" spans="1:8" ht="12.75">
      <c r="A345" s="17"/>
      <c r="B345" s="17"/>
      <c r="C345" s="17"/>
      <c r="D345" s="19"/>
      <c r="E345" s="19"/>
      <c r="F345" s="17"/>
      <c r="G345" s="17"/>
      <c r="H345" s="409"/>
    </row>
    <row r="346" spans="1:8" ht="12.75">
      <c r="A346" s="17"/>
      <c r="B346" s="17"/>
      <c r="C346" s="17"/>
      <c r="D346" s="19"/>
      <c r="E346" s="19"/>
      <c r="F346" s="17"/>
      <c r="G346" s="17"/>
      <c r="H346" s="409"/>
    </row>
    <row r="347" spans="1:8" ht="12.75">
      <c r="A347" s="17"/>
      <c r="B347" s="17"/>
      <c r="C347" s="17"/>
      <c r="D347" s="19"/>
      <c r="E347" s="19"/>
      <c r="F347" s="17"/>
      <c r="G347" s="17"/>
      <c r="H347" s="409"/>
    </row>
    <row r="348" spans="1:8" ht="12.75">
      <c r="A348" s="17"/>
      <c r="B348" s="17"/>
      <c r="C348" s="17"/>
      <c r="D348" s="19"/>
      <c r="E348" s="19"/>
      <c r="F348" s="17"/>
      <c r="G348" s="17"/>
      <c r="H348" s="409"/>
    </row>
    <row r="349" spans="1:8" ht="12.75">
      <c r="A349" s="17"/>
      <c r="B349" s="17"/>
      <c r="C349" s="17"/>
      <c r="D349" s="19"/>
      <c r="E349" s="19"/>
      <c r="F349" s="17"/>
      <c r="G349" s="17"/>
      <c r="H349" s="409"/>
    </row>
    <row r="350" spans="1:8" ht="12.75">
      <c r="A350" s="17"/>
      <c r="B350" s="17"/>
      <c r="C350" s="17"/>
      <c r="D350" s="19"/>
      <c r="E350" s="19"/>
      <c r="F350" s="17"/>
      <c r="G350" s="17"/>
      <c r="H350" s="409"/>
    </row>
    <row r="351" spans="1:8" ht="12.75">
      <c r="A351" s="17"/>
      <c r="B351" s="17"/>
      <c r="C351" s="17"/>
      <c r="D351" s="19"/>
      <c r="E351" s="19"/>
      <c r="F351" s="17"/>
      <c r="G351" s="17"/>
      <c r="H351" s="409"/>
    </row>
    <row r="352" spans="1:8" ht="12.75">
      <c r="A352" s="17"/>
      <c r="B352" s="17"/>
      <c r="C352" s="17"/>
      <c r="D352" s="19"/>
      <c r="E352" s="19"/>
      <c r="F352" s="17"/>
      <c r="G352" s="17"/>
      <c r="H352" s="409"/>
    </row>
    <row r="353" spans="1:8" ht="12.75">
      <c r="A353" s="17"/>
      <c r="B353" s="17"/>
      <c r="C353" s="17"/>
      <c r="D353" s="19"/>
      <c r="E353" s="19"/>
      <c r="F353" s="17"/>
      <c r="G353" s="17"/>
      <c r="H353" s="409"/>
    </row>
    <row r="354" spans="1:8" ht="12.75">
      <c r="A354" s="17"/>
      <c r="B354" s="17"/>
      <c r="C354" s="17"/>
      <c r="D354" s="19"/>
      <c r="E354" s="19"/>
      <c r="F354" s="17"/>
      <c r="G354" s="17"/>
      <c r="H354" s="409"/>
    </row>
    <row r="355" spans="1:7" ht="12.75">
      <c r="A355" s="17"/>
      <c r="B355" s="17"/>
      <c r="C355" s="17"/>
      <c r="F355" s="17"/>
      <c r="G355" s="17"/>
    </row>
    <row r="356" spans="1:7" ht="12.75">
      <c r="A356" s="17"/>
      <c r="B356" s="17"/>
      <c r="C356" s="17"/>
      <c r="F356" s="17"/>
      <c r="G356" s="17"/>
    </row>
    <row r="357" spans="1:7" ht="12.75">
      <c r="A357" s="17"/>
      <c r="B357" s="17"/>
      <c r="C357" s="17"/>
      <c r="F357" s="17"/>
      <c r="G357" s="17"/>
    </row>
    <row r="358" spans="1:7" ht="12.75">
      <c r="A358" s="17"/>
      <c r="B358" s="17"/>
      <c r="C358" s="17"/>
      <c r="F358" s="17"/>
      <c r="G358" s="17"/>
    </row>
    <row r="359" spans="1:7" ht="12.75">
      <c r="A359" s="17"/>
      <c r="B359" s="17"/>
      <c r="C359" s="17"/>
      <c r="F359" s="17"/>
      <c r="G359" s="17"/>
    </row>
    <row r="360" spans="1:7" ht="12.75">
      <c r="A360" s="17"/>
      <c r="B360" s="17"/>
      <c r="C360" s="17"/>
      <c r="F360" s="17"/>
      <c r="G360" s="17"/>
    </row>
    <row r="361" spans="1:7" ht="12.75">
      <c r="A361" s="17"/>
      <c r="B361" s="17"/>
      <c r="C361" s="17"/>
      <c r="F361" s="17"/>
      <c r="G361" s="17"/>
    </row>
    <row r="362" spans="1:7" ht="12.75">
      <c r="A362" s="17"/>
      <c r="B362" s="17"/>
      <c r="C362" s="17"/>
      <c r="F362" s="17"/>
      <c r="G362" s="17"/>
    </row>
    <row r="363" spans="1:7" ht="12.75">
      <c r="A363" s="17"/>
      <c r="B363" s="17"/>
      <c r="C363" s="17"/>
      <c r="F363" s="17"/>
      <c r="G363" s="17"/>
    </row>
    <row r="364" spans="1:7" ht="12.75">
      <c r="A364" s="17"/>
      <c r="B364" s="17"/>
      <c r="C364" s="17"/>
      <c r="F364" s="17"/>
      <c r="G364" s="17"/>
    </row>
    <row r="365" spans="1:7" ht="12.75">
      <c r="A365" s="17"/>
      <c r="B365" s="17"/>
      <c r="C365" s="17"/>
      <c r="F365" s="17"/>
      <c r="G365" s="17"/>
    </row>
    <row r="366" spans="1:7" ht="12.75">
      <c r="A366" s="17"/>
      <c r="B366" s="17"/>
      <c r="C366" s="17"/>
      <c r="F366" s="17"/>
      <c r="G366" s="17"/>
    </row>
    <row r="367" spans="1:7" ht="12.75">
      <c r="A367" s="17"/>
      <c r="B367" s="17"/>
      <c r="C367" s="17"/>
      <c r="F367" s="17"/>
      <c r="G367" s="17"/>
    </row>
    <row r="368" spans="1:7" ht="12.75">
      <c r="A368" s="17"/>
      <c r="B368" s="17"/>
      <c r="C368" s="17"/>
      <c r="F368" s="17"/>
      <c r="G368" s="17"/>
    </row>
    <row r="369" spans="1:7" ht="12.75">
      <c r="A369" s="17"/>
      <c r="B369" s="17"/>
      <c r="C369" s="17"/>
      <c r="F369" s="17"/>
      <c r="G369" s="17"/>
    </row>
    <row r="370" spans="1:7" ht="12.75">
      <c r="A370" s="17"/>
      <c r="B370" s="17"/>
      <c r="C370" s="17"/>
      <c r="F370" s="17"/>
      <c r="G370" s="17"/>
    </row>
    <row r="371" spans="1:7" ht="12.75">
      <c r="A371" s="17"/>
      <c r="B371" s="17"/>
      <c r="C371" s="17"/>
      <c r="F371" s="17"/>
      <c r="G371" s="17"/>
    </row>
    <row r="372" spans="1:7" ht="12.75">
      <c r="A372" s="17"/>
      <c r="B372" s="17"/>
      <c r="C372" s="17"/>
      <c r="F372" s="17"/>
      <c r="G372" s="17"/>
    </row>
    <row r="373" spans="1:7" ht="12.75">
      <c r="A373" s="17"/>
      <c r="B373" s="17"/>
      <c r="C373" s="17"/>
      <c r="F373" s="17"/>
      <c r="G373" s="17"/>
    </row>
    <row r="374" spans="1:7" ht="12.75">
      <c r="A374" s="17"/>
      <c r="B374" s="17"/>
      <c r="C374" s="17"/>
      <c r="F374" s="17"/>
      <c r="G374" s="17"/>
    </row>
    <row r="375" spans="1:7" ht="12.75">
      <c r="A375" s="17"/>
      <c r="B375" s="17"/>
      <c r="C375" s="17"/>
      <c r="F375" s="17"/>
      <c r="G375" s="17"/>
    </row>
    <row r="376" spans="1:7" ht="12.75">
      <c r="A376" s="17"/>
      <c r="B376" s="17"/>
      <c r="C376" s="17"/>
      <c r="F376" s="17"/>
      <c r="G376" s="17"/>
    </row>
    <row r="377" spans="1:7" ht="12.75">
      <c r="A377" s="17"/>
      <c r="B377" s="17"/>
      <c r="C377" s="17"/>
      <c r="F377" s="17"/>
      <c r="G377" s="17"/>
    </row>
    <row r="378" spans="1:7" ht="12.75">
      <c r="A378" s="17"/>
      <c r="B378" s="17"/>
      <c r="C378" s="17"/>
      <c r="F378" s="17"/>
      <c r="G378" s="17"/>
    </row>
    <row r="379" spans="1:7" ht="12.75">
      <c r="A379" s="17"/>
      <c r="B379" s="17"/>
      <c r="C379" s="17"/>
      <c r="F379" s="17"/>
      <c r="G379" s="17"/>
    </row>
    <row r="380" spans="1:7" ht="12.75">
      <c r="A380" s="17"/>
      <c r="B380" s="17"/>
      <c r="C380" s="17"/>
      <c r="F380" s="17"/>
      <c r="G380" s="17"/>
    </row>
    <row r="381" spans="1:7" ht="12.75">
      <c r="A381" s="17"/>
      <c r="B381" s="17"/>
      <c r="C381" s="17"/>
      <c r="F381" s="17"/>
      <c r="G381" s="17"/>
    </row>
    <row r="382" spans="6:7" ht="12.75">
      <c r="F382" s="17"/>
      <c r="G382" s="17"/>
    </row>
    <row r="383" spans="6:7" ht="12.75">
      <c r="F383" s="17"/>
      <c r="G383" s="17"/>
    </row>
    <row r="384" spans="6:7" ht="12.75">
      <c r="F384" s="17"/>
      <c r="G384" s="17"/>
    </row>
    <row r="385" spans="6:7" ht="12.75">
      <c r="F385" s="17"/>
      <c r="G385" s="17"/>
    </row>
    <row r="386" spans="6:7" ht="12.75">
      <c r="F386" s="17"/>
      <c r="G386" s="17"/>
    </row>
    <row r="387" spans="6:7" ht="12.75">
      <c r="F387" s="17"/>
      <c r="G387" s="17"/>
    </row>
    <row r="388" spans="6:7" ht="12.75">
      <c r="F388" s="17"/>
      <c r="G388" s="17"/>
    </row>
    <row r="389" spans="6:7" ht="12.75">
      <c r="F389" s="17"/>
      <c r="G389" s="17"/>
    </row>
    <row r="390" spans="6:7" ht="12.75">
      <c r="F390" s="17"/>
      <c r="G390" s="17"/>
    </row>
    <row r="391" spans="6:7" ht="12.75">
      <c r="F391" s="17"/>
      <c r="G391" s="17"/>
    </row>
    <row r="392" spans="6:7" ht="12.75">
      <c r="F392" s="17"/>
      <c r="G392" s="17"/>
    </row>
    <row r="393" spans="6:7" ht="12.75">
      <c r="F393" s="17"/>
      <c r="G393" s="17"/>
    </row>
    <row r="394" spans="6:7" ht="12.75">
      <c r="F394" s="17"/>
      <c r="G394" s="17"/>
    </row>
    <row r="395" spans="6:7" ht="12.75">
      <c r="F395" s="17"/>
      <c r="G395" s="17"/>
    </row>
    <row r="396" spans="6:7" ht="12.75">
      <c r="F396" s="17"/>
      <c r="G396" s="17"/>
    </row>
    <row r="397" spans="6:7" ht="12.75">
      <c r="F397" s="17"/>
      <c r="G397" s="17"/>
    </row>
    <row r="398" spans="6:7" ht="12.75">
      <c r="F398" s="17"/>
      <c r="G398" s="17"/>
    </row>
    <row r="399" spans="6:7" ht="12.75">
      <c r="F399" s="17"/>
      <c r="G399" s="17"/>
    </row>
    <row r="400" spans="6:7" ht="12.75">
      <c r="F400" s="17"/>
      <c r="G400" s="17"/>
    </row>
    <row r="401" spans="6:7" ht="12.75">
      <c r="F401" s="17"/>
      <c r="G401" s="17"/>
    </row>
    <row r="402" spans="6:7" ht="12.75">
      <c r="F402" s="17"/>
      <c r="G402" s="17"/>
    </row>
    <row r="403" spans="6:7" ht="12.75">
      <c r="F403" s="17"/>
      <c r="G403" s="17"/>
    </row>
    <row r="404" spans="6:7" ht="12.75">
      <c r="F404" s="17"/>
      <c r="G404" s="17"/>
    </row>
    <row r="405" spans="6:7" ht="12.75">
      <c r="F405" s="17"/>
      <c r="G405" s="17"/>
    </row>
    <row r="406" spans="6:7" ht="12.75">
      <c r="F406" s="17"/>
      <c r="G406" s="17"/>
    </row>
    <row r="407" spans="6:7" ht="12.75">
      <c r="F407" s="17"/>
      <c r="G407" s="17"/>
    </row>
    <row r="408" spans="6:7" ht="12.75">
      <c r="F408" s="17"/>
      <c r="G408" s="17"/>
    </row>
    <row r="409" spans="6:7" ht="12.75">
      <c r="F409" s="17"/>
      <c r="G409" s="17"/>
    </row>
    <row r="410" spans="6:7" ht="12.75">
      <c r="F410" s="17"/>
      <c r="G410" s="17"/>
    </row>
    <row r="411" spans="6:7" ht="12.75">
      <c r="F411" s="17"/>
      <c r="G411" s="17"/>
    </row>
    <row r="412" spans="6:7" ht="12.75">
      <c r="F412" s="17"/>
      <c r="G412" s="17"/>
    </row>
    <row r="413" spans="6:7" ht="12.75">
      <c r="F413" s="17"/>
      <c r="G413" s="17"/>
    </row>
    <row r="414" spans="6:7" ht="12.75">
      <c r="F414" s="17"/>
      <c r="G414" s="17"/>
    </row>
    <row r="415" spans="6:7" ht="12.75">
      <c r="F415" s="17"/>
      <c r="G415" s="17"/>
    </row>
    <row r="416" spans="6:7" ht="12.75">
      <c r="F416" s="17"/>
      <c r="G416" s="17"/>
    </row>
    <row r="417" spans="6:7" ht="12.75">
      <c r="F417" s="17"/>
      <c r="G417" s="17"/>
    </row>
    <row r="418" spans="6:7" ht="12.75">
      <c r="F418" s="17"/>
      <c r="G418" s="17"/>
    </row>
    <row r="419" spans="6:7" ht="12.75">
      <c r="F419" s="17"/>
      <c r="G419" s="17"/>
    </row>
    <row r="420" spans="6:7" ht="12.75">
      <c r="F420" s="17"/>
      <c r="G420" s="17"/>
    </row>
    <row r="421" spans="6:7" ht="12.75">
      <c r="F421" s="17"/>
      <c r="G421" s="17"/>
    </row>
    <row r="422" spans="6:7" ht="12.75">
      <c r="F422" s="17"/>
      <c r="G422" s="17"/>
    </row>
    <row r="423" spans="6:7" ht="12.75">
      <c r="F423" s="17"/>
      <c r="G423" s="17"/>
    </row>
    <row r="424" spans="6:7" ht="12.75">
      <c r="F424" s="17"/>
      <c r="G424" s="17"/>
    </row>
    <row r="425" spans="6:7" ht="12.75">
      <c r="F425" s="17"/>
      <c r="G425" s="17"/>
    </row>
    <row r="426" spans="6:7" ht="12.75">
      <c r="F426" s="17"/>
      <c r="G426" s="17"/>
    </row>
    <row r="427" spans="6:7" ht="12.75">
      <c r="F427" s="17"/>
      <c r="G427" s="17"/>
    </row>
    <row r="428" spans="6:7" ht="12.75">
      <c r="F428" s="17"/>
      <c r="G428" s="17"/>
    </row>
  </sheetData>
  <mergeCells count="4">
    <mergeCell ref="E8:G8"/>
    <mergeCell ref="E10:G10"/>
    <mergeCell ref="A4:H4"/>
    <mergeCell ref="A5:H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F3" sqref="F3"/>
    </sheetView>
  </sheetViews>
  <sheetFormatPr defaultColWidth="9.00390625" defaultRowHeight="12.75"/>
  <cols>
    <col min="1" max="1" width="31.875" style="17" customWidth="1"/>
    <col min="2" max="2" width="11.75390625" style="17" customWidth="1"/>
    <col min="3" max="3" width="9.25390625" style="17" customWidth="1"/>
    <col min="4" max="4" width="12.25390625" style="17" customWidth="1"/>
    <col min="6" max="6" width="30.75390625" style="0" customWidth="1"/>
  </cols>
  <sheetData>
    <row r="1" spans="1:8" ht="12.75">
      <c r="A1"/>
      <c r="B1"/>
      <c r="C1"/>
      <c r="D1" s="410"/>
      <c r="F1" s="4"/>
      <c r="G1" s="4"/>
      <c r="H1" s="4" t="s">
        <v>622</v>
      </c>
    </row>
    <row r="2" spans="1:8" ht="12.75">
      <c r="A2"/>
      <c r="B2"/>
      <c r="C2"/>
      <c r="D2"/>
      <c r="F2" s="4"/>
      <c r="G2" s="4"/>
      <c r="H2" s="95" t="s">
        <v>226</v>
      </c>
    </row>
    <row r="3" spans="1:7" ht="12.75">
      <c r="A3"/>
      <c r="B3"/>
      <c r="C3"/>
      <c r="D3"/>
      <c r="F3" s="9"/>
      <c r="G3" s="9"/>
    </row>
    <row r="4" spans="1:4" ht="12.75">
      <c r="A4"/>
      <c r="B4"/>
      <c r="C4"/>
      <c r="D4"/>
    </row>
    <row r="5" spans="1:7" ht="12.75">
      <c r="A5"/>
      <c r="B5" s="5" t="s">
        <v>812</v>
      </c>
      <c r="C5"/>
      <c r="D5" s="5"/>
      <c r="E5" s="5"/>
      <c r="F5" s="5"/>
      <c r="G5" s="5"/>
    </row>
    <row r="6" spans="1:7" ht="12.75">
      <c r="A6"/>
      <c r="B6" s="5" t="s">
        <v>813</v>
      </c>
      <c r="C6"/>
      <c r="D6" s="5"/>
      <c r="E6" s="5"/>
      <c r="F6" s="5"/>
      <c r="G6" s="5"/>
    </row>
    <row r="7" spans="1:4" ht="12.75">
      <c r="A7"/>
      <c r="B7"/>
      <c r="C7"/>
      <c r="D7"/>
    </row>
    <row r="8" spans="1:9" ht="12.75">
      <c r="A8"/>
      <c r="B8"/>
      <c r="C8"/>
      <c r="D8"/>
      <c r="I8" t="s">
        <v>183</v>
      </c>
    </row>
    <row r="9" spans="1:10" ht="12.75">
      <c r="A9" s="26"/>
      <c r="B9" s="98"/>
      <c r="C9" s="97"/>
      <c r="D9" s="97" t="s">
        <v>330</v>
      </c>
      <c r="E9" s="331"/>
      <c r="F9" s="65"/>
      <c r="G9" s="98"/>
      <c r="H9" s="97"/>
      <c r="I9" s="97" t="s">
        <v>330</v>
      </c>
      <c r="J9" s="331"/>
    </row>
    <row r="10" spans="1:10" ht="12.75">
      <c r="A10" s="94" t="s">
        <v>474</v>
      </c>
      <c r="B10" s="330" t="s">
        <v>601</v>
      </c>
      <c r="C10" s="15" t="s">
        <v>469</v>
      </c>
      <c r="D10" s="96" t="s">
        <v>401</v>
      </c>
      <c r="E10" s="98" t="s">
        <v>773</v>
      </c>
      <c r="F10" s="99" t="s">
        <v>475</v>
      </c>
      <c r="G10" s="330" t="s">
        <v>601</v>
      </c>
      <c r="H10" s="15" t="s">
        <v>469</v>
      </c>
      <c r="I10" s="96" t="s">
        <v>401</v>
      </c>
      <c r="J10" s="98" t="s">
        <v>773</v>
      </c>
    </row>
    <row r="11" spans="1:10" ht="12.75">
      <c r="A11" s="76"/>
      <c r="B11" s="100" t="s">
        <v>773</v>
      </c>
      <c r="C11" s="594" t="s">
        <v>814</v>
      </c>
      <c r="D11" s="595"/>
      <c r="E11" s="332"/>
      <c r="F11" s="101"/>
      <c r="G11" s="100" t="s">
        <v>773</v>
      </c>
      <c r="H11" s="594" t="s">
        <v>814</v>
      </c>
      <c r="I11" s="595"/>
      <c r="J11" s="332"/>
    </row>
    <row r="12" spans="1:10" ht="12.75">
      <c r="A12" s="94"/>
      <c r="B12" s="329"/>
      <c r="C12" s="103"/>
      <c r="D12" s="104"/>
      <c r="E12" s="103"/>
      <c r="F12" s="38"/>
      <c r="G12" s="102"/>
      <c r="H12" s="104"/>
      <c r="I12" s="105"/>
      <c r="J12" s="106"/>
    </row>
    <row r="13" spans="1:10" ht="12.75">
      <c r="A13" s="28" t="s">
        <v>815</v>
      </c>
      <c r="B13" s="107"/>
      <c r="C13" s="107"/>
      <c r="D13" s="1"/>
      <c r="E13" s="107"/>
      <c r="F13" s="18" t="s">
        <v>166</v>
      </c>
      <c r="G13" s="107"/>
      <c r="H13" s="1"/>
      <c r="I13" s="107"/>
      <c r="J13" s="106"/>
    </row>
    <row r="14" spans="1:10" ht="12.75">
      <c r="A14" s="28" t="s">
        <v>476</v>
      </c>
      <c r="B14" s="108">
        <v>1741939</v>
      </c>
      <c r="C14" s="108">
        <v>1698142</v>
      </c>
      <c r="D14" s="9">
        <v>1821307</v>
      </c>
      <c r="E14" s="108">
        <v>1754415</v>
      </c>
      <c r="F14" s="18" t="s">
        <v>492</v>
      </c>
      <c r="G14" s="108">
        <v>476014</v>
      </c>
      <c r="H14" s="110">
        <v>501844</v>
      </c>
      <c r="I14" s="109">
        <v>522947</v>
      </c>
      <c r="J14" s="148">
        <v>514938</v>
      </c>
    </row>
    <row r="15" spans="1:10" ht="12.75">
      <c r="A15" s="28" t="s">
        <v>477</v>
      </c>
      <c r="B15" s="108">
        <v>537966</v>
      </c>
      <c r="C15" s="108">
        <v>535023</v>
      </c>
      <c r="D15" s="9">
        <v>580081</v>
      </c>
      <c r="E15" s="108">
        <v>549850</v>
      </c>
      <c r="F15" s="18" t="s">
        <v>493</v>
      </c>
      <c r="G15" s="108">
        <v>1936276</v>
      </c>
      <c r="H15" s="110">
        <v>1997713</v>
      </c>
      <c r="I15" s="109">
        <v>2047446</v>
      </c>
      <c r="J15" s="148">
        <v>2047446</v>
      </c>
    </row>
    <row r="16" spans="1:10" ht="12.75">
      <c r="A16" s="28" t="s">
        <v>478</v>
      </c>
      <c r="B16" s="108">
        <v>1034624</v>
      </c>
      <c r="C16" s="108">
        <v>864844</v>
      </c>
      <c r="D16" s="9">
        <v>1017484</v>
      </c>
      <c r="E16" s="108">
        <v>960115</v>
      </c>
      <c r="F16" s="28" t="s">
        <v>935</v>
      </c>
      <c r="G16" s="109">
        <v>402106</v>
      </c>
      <c r="H16" s="110">
        <v>189698</v>
      </c>
      <c r="I16" s="109">
        <v>298039</v>
      </c>
      <c r="J16" s="111">
        <v>295765</v>
      </c>
    </row>
    <row r="17" spans="1:10" ht="12.75">
      <c r="A17" s="28" t="s">
        <v>479</v>
      </c>
      <c r="B17" s="108">
        <v>29617</v>
      </c>
      <c r="C17" s="108">
        <v>34010</v>
      </c>
      <c r="D17" s="9">
        <v>34129</v>
      </c>
      <c r="E17" s="108">
        <v>28729</v>
      </c>
      <c r="F17" s="28" t="s">
        <v>107</v>
      </c>
      <c r="G17" s="108">
        <v>24293</v>
      </c>
      <c r="H17" s="110"/>
      <c r="I17" s="109">
        <v>9521</v>
      </c>
      <c r="J17" s="148">
        <v>12456</v>
      </c>
    </row>
    <row r="18" spans="1:10" ht="12.75">
      <c r="A18" s="28" t="s">
        <v>619</v>
      </c>
      <c r="B18" s="108">
        <v>194387</v>
      </c>
      <c r="C18" s="108">
        <v>87532</v>
      </c>
      <c r="D18" s="9">
        <v>199038</v>
      </c>
      <c r="E18" s="108">
        <v>197458</v>
      </c>
      <c r="F18" s="18" t="s">
        <v>468</v>
      </c>
      <c r="G18" s="109">
        <v>49466</v>
      </c>
      <c r="H18" s="110">
        <v>269086</v>
      </c>
      <c r="I18" s="109">
        <v>305884</v>
      </c>
      <c r="J18" s="111">
        <v>47956</v>
      </c>
    </row>
    <row r="19" spans="1:10" ht="12.75">
      <c r="A19" s="28" t="s">
        <v>933</v>
      </c>
      <c r="B19" s="108">
        <v>286444</v>
      </c>
      <c r="C19" s="108">
        <v>283500</v>
      </c>
      <c r="D19" s="9">
        <v>291714</v>
      </c>
      <c r="E19" s="108">
        <v>284246</v>
      </c>
      <c r="F19" s="18" t="s">
        <v>109</v>
      </c>
      <c r="G19" s="109">
        <v>920364</v>
      </c>
      <c r="H19" s="110">
        <v>730896</v>
      </c>
      <c r="I19" s="109">
        <v>1089701</v>
      </c>
      <c r="J19" s="111">
        <v>1089701</v>
      </c>
    </row>
    <row r="20" spans="1:10" ht="12.75">
      <c r="A20" s="28" t="s">
        <v>620</v>
      </c>
      <c r="B20" s="108">
        <v>44561</v>
      </c>
      <c r="C20" s="108"/>
      <c r="D20" s="9"/>
      <c r="E20" s="108"/>
      <c r="F20" s="18" t="s">
        <v>816</v>
      </c>
      <c r="G20" s="109"/>
      <c r="H20" s="110">
        <v>97057</v>
      </c>
      <c r="I20" s="109"/>
      <c r="J20" s="111"/>
    </row>
    <row r="21" spans="1:10" ht="12.75">
      <c r="A21" s="28" t="s">
        <v>342</v>
      </c>
      <c r="B21" s="108"/>
      <c r="C21" s="108">
        <v>42270</v>
      </c>
      <c r="D21" s="9">
        <v>11209</v>
      </c>
      <c r="E21" s="108"/>
      <c r="F21" s="18"/>
      <c r="G21" s="108"/>
      <c r="H21" s="9"/>
      <c r="I21" s="109"/>
      <c r="J21" s="148"/>
    </row>
    <row r="22" spans="1:10" ht="12.75">
      <c r="A22" s="28"/>
      <c r="B22" s="108"/>
      <c r="C22" s="108"/>
      <c r="D22" s="9"/>
      <c r="E22" s="108"/>
      <c r="F22" s="18"/>
      <c r="G22" s="108"/>
      <c r="H22" s="9"/>
      <c r="I22" s="109"/>
      <c r="J22" s="148"/>
    </row>
    <row r="23" spans="1:10" ht="12.75">
      <c r="A23" s="92" t="s">
        <v>817</v>
      </c>
      <c r="B23" s="112">
        <f>SUM(B14:B22)</f>
        <v>3869538</v>
      </c>
      <c r="C23" s="112">
        <f>SUM(C14:C22)</f>
        <v>3545321</v>
      </c>
      <c r="D23" s="112">
        <f>SUM(D14:D22)</f>
        <v>3954962</v>
      </c>
      <c r="E23" s="112">
        <f>SUM(E14:E22)</f>
        <v>3774813</v>
      </c>
      <c r="F23" s="93" t="s">
        <v>480</v>
      </c>
      <c r="G23" s="114">
        <f>SUM(G14:G22)</f>
        <v>3808519</v>
      </c>
      <c r="H23" s="115">
        <f>SUM(H14:H22)</f>
        <v>3786294</v>
      </c>
      <c r="I23" s="114">
        <f>SUM(I14:I22)</f>
        <v>4273538</v>
      </c>
      <c r="J23" s="116">
        <f>SUM(J14:J22)</f>
        <v>4008262</v>
      </c>
    </row>
    <row r="24" spans="1:10" ht="12.75">
      <c r="A24" s="28"/>
      <c r="B24" s="117"/>
      <c r="C24" s="117"/>
      <c r="D24" s="8"/>
      <c r="E24" s="117"/>
      <c r="F24" s="18"/>
      <c r="G24" s="117"/>
      <c r="H24" s="8"/>
      <c r="I24" s="117"/>
      <c r="J24" s="118"/>
    </row>
    <row r="25" spans="1:10" ht="12.75">
      <c r="A25" s="28" t="s">
        <v>481</v>
      </c>
      <c r="B25" s="108"/>
      <c r="C25" s="108"/>
      <c r="D25" s="9"/>
      <c r="E25" s="108"/>
      <c r="F25" s="18" t="s">
        <v>482</v>
      </c>
      <c r="G25" s="108"/>
      <c r="H25" s="9"/>
      <c r="I25" s="108"/>
      <c r="J25" s="148"/>
    </row>
    <row r="26" spans="1:10" ht="12.75">
      <c r="A26" s="28" t="s">
        <v>481</v>
      </c>
      <c r="B26" s="108">
        <v>450985</v>
      </c>
      <c r="C26" s="108">
        <v>802982</v>
      </c>
      <c r="D26" s="9">
        <v>988193</v>
      </c>
      <c r="E26" s="108">
        <v>752824</v>
      </c>
      <c r="F26" s="18" t="s">
        <v>494</v>
      </c>
      <c r="G26" s="109">
        <v>790235</v>
      </c>
      <c r="H26" s="9">
        <v>445048</v>
      </c>
      <c r="I26" s="109">
        <v>546611</v>
      </c>
      <c r="J26" s="111">
        <v>434532</v>
      </c>
    </row>
    <row r="27" spans="1:10" ht="12.75">
      <c r="A27" s="28" t="s">
        <v>616</v>
      </c>
      <c r="B27" s="108">
        <v>445039</v>
      </c>
      <c r="C27" s="108">
        <v>175088</v>
      </c>
      <c r="D27" s="9">
        <v>190658</v>
      </c>
      <c r="E27" s="108">
        <v>120807</v>
      </c>
      <c r="F27" s="18" t="s">
        <v>483</v>
      </c>
      <c r="G27" s="109">
        <v>301101</v>
      </c>
      <c r="H27" s="9">
        <v>180565</v>
      </c>
      <c r="I27" s="108">
        <v>210755</v>
      </c>
      <c r="J27" s="111">
        <v>210755</v>
      </c>
    </row>
    <row r="28" spans="1:10" ht="12.75">
      <c r="A28" s="28" t="s">
        <v>617</v>
      </c>
      <c r="B28" s="108">
        <v>8828</v>
      </c>
      <c r="C28" s="108">
        <v>20000</v>
      </c>
      <c r="D28" s="9">
        <v>216</v>
      </c>
      <c r="E28" s="108">
        <v>216</v>
      </c>
      <c r="F28" s="18" t="s">
        <v>495</v>
      </c>
      <c r="G28" s="108">
        <v>6057</v>
      </c>
      <c r="H28" s="9">
        <v>4460</v>
      </c>
      <c r="I28" s="108">
        <v>5061</v>
      </c>
      <c r="J28" s="148">
        <v>5061</v>
      </c>
    </row>
    <row r="29" spans="1:10" ht="12.75">
      <c r="A29" s="28" t="s">
        <v>934</v>
      </c>
      <c r="B29" s="108"/>
      <c r="C29" s="108"/>
      <c r="D29" s="9">
        <v>500</v>
      </c>
      <c r="E29" s="108">
        <v>500</v>
      </c>
      <c r="F29" s="18" t="s">
        <v>464</v>
      </c>
      <c r="G29" s="108">
        <v>14906</v>
      </c>
      <c r="H29" s="9">
        <v>165386</v>
      </c>
      <c r="I29" s="109">
        <v>3092</v>
      </c>
      <c r="J29" s="148">
        <v>3092</v>
      </c>
    </row>
    <row r="30" spans="1:10" ht="12.75">
      <c r="A30" s="28" t="s">
        <v>618</v>
      </c>
      <c r="B30" s="108">
        <v>177203</v>
      </c>
      <c r="C30" s="108">
        <v>58274</v>
      </c>
      <c r="D30" s="9">
        <v>53278</v>
      </c>
      <c r="E30" s="108">
        <v>53278</v>
      </c>
      <c r="F30" s="28" t="s">
        <v>936</v>
      </c>
      <c r="G30" s="109">
        <v>284279</v>
      </c>
      <c r="H30" s="9">
        <v>19912</v>
      </c>
      <c r="I30" s="109">
        <v>148750</v>
      </c>
      <c r="J30" s="111">
        <v>146462</v>
      </c>
    </row>
    <row r="31" spans="1:10" ht="12.75">
      <c r="A31" s="28" t="s">
        <v>106</v>
      </c>
      <c r="B31" s="108">
        <v>24133</v>
      </c>
      <c r="C31" s="108"/>
      <c r="D31" s="9"/>
      <c r="E31" s="108"/>
      <c r="F31" s="28" t="s">
        <v>108</v>
      </c>
      <c r="G31" s="109">
        <v>42241</v>
      </c>
      <c r="H31" s="9"/>
      <c r="I31" s="109"/>
      <c r="J31" s="111">
        <v>2146</v>
      </c>
    </row>
    <row r="32" spans="1:10" ht="12.75">
      <c r="A32" s="28"/>
      <c r="B32" s="108"/>
      <c r="C32" s="108"/>
      <c r="D32" s="9"/>
      <c r="E32" s="108"/>
      <c r="F32" s="18"/>
      <c r="G32" s="108"/>
      <c r="H32" s="9"/>
      <c r="I32" s="108"/>
      <c r="J32" s="148"/>
    </row>
    <row r="33" spans="1:10" ht="12.75">
      <c r="A33" s="92" t="s">
        <v>487</v>
      </c>
      <c r="B33" s="112">
        <f>SUM(B26:B32)</f>
        <v>1106188</v>
      </c>
      <c r="C33" s="112">
        <f>SUM(C26:C32)</f>
        <v>1056344</v>
      </c>
      <c r="D33" s="112">
        <f>SUM(D26:D32)</f>
        <v>1232845</v>
      </c>
      <c r="E33" s="112">
        <f>SUM(E26:E32)</f>
        <v>927625</v>
      </c>
      <c r="F33" s="93" t="s">
        <v>488</v>
      </c>
      <c r="G33" s="114">
        <f>SUM(G25:G32)</f>
        <v>1438819</v>
      </c>
      <c r="H33" s="115">
        <f>SUM(H25:H32)</f>
        <v>815371</v>
      </c>
      <c r="I33" s="114">
        <f>SUM(I25:I32)</f>
        <v>914269</v>
      </c>
      <c r="J33" s="116">
        <f>SUM(J25:J32)</f>
        <v>802048</v>
      </c>
    </row>
    <row r="34" spans="1:10" ht="12.75">
      <c r="A34" s="94"/>
      <c r="B34" s="119"/>
      <c r="C34" s="119"/>
      <c r="D34" s="12"/>
      <c r="E34" s="119"/>
      <c r="F34" s="38"/>
      <c r="G34" s="120"/>
      <c r="H34" s="121"/>
      <c r="I34" s="120"/>
      <c r="J34" s="122"/>
    </row>
    <row r="35" spans="1:10" ht="12.75">
      <c r="A35" s="92" t="s">
        <v>621</v>
      </c>
      <c r="B35" s="112">
        <v>-79502</v>
      </c>
      <c r="C35" s="112"/>
      <c r="D35" s="113"/>
      <c r="E35" s="112">
        <v>33905</v>
      </c>
      <c r="F35" s="93"/>
      <c r="G35" s="114">
        <v>11533</v>
      </c>
      <c r="H35" s="115"/>
      <c r="I35" s="114"/>
      <c r="J35" s="116">
        <v>-15293</v>
      </c>
    </row>
    <row r="36" spans="1:10" ht="12.75">
      <c r="A36" s="94"/>
      <c r="B36" s="119"/>
      <c r="C36" s="119"/>
      <c r="D36" s="12"/>
      <c r="E36" s="119"/>
      <c r="F36" s="38"/>
      <c r="G36" s="120"/>
      <c r="H36" s="121"/>
      <c r="I36" s="120"/>
      <c r="J36" s="122"/>
    </row>
    <row r="37" spans="1:10" ht="12.75">
      <c r="A37" s="26"/>
      <c r="B37" s="123"/>
      <c r="C37" s="123"/>
      <c r="D37" s="124"/>
      <c r="E37" s="123"/>
      <c r="F37" s="71"/>
      <c r="G37" s="123"/>
      <c r="H37" s="124"/>
      <c r="I37" s="123"/>
      <c r="J37" s="382"/>
    </row>
    <row r="38" spans="1:10" ht="14.25">
      <c r="A38" s="125" t="s">
        <v>489</v>
      </c>
      <c r="B38" s="117">
        <f>B23+B33+B35</f>
        <v>4896224</v>
      </c>
      <c r="C38" s="117">
        <f>C23+C33+C35</f>
        <v>4601665</v>
      </c>
      <c r="D38" s="117">
        <f>D23+D33+D35</f>
        <v>5187807</v>
      </c>
      <c r="E38" s="117">
        <f>E23+E33+E35</f>
        <v>4736343</v>
      </c>
      <c r="F38" s="67" t="s">
        <v>489</v>
      </c>
      <c r="G38" s="117">
        <f>G23+G33+G35</f>
        <v>5258871</v>
      </c>
      <c r="H38" s="117">
        <f>H23+H33+H35</f>
        <v>4601665</v>
      </c>
      <c r="I38" s="117">
        <f>I23+I33+I35</f>
        <v>5187807</v>
      </c>
      <c r="J38" s="117">
        <f>J23+J33+J35</f>
        <v>4795017</v>
      </c>
    </row>
    <row r="39" spans="1:10" ht="12.75">
      <c r="A39" s="126"/>
      <c r="B39" s="127"/>
      <c r="C39" s="127"/>
      <c r="D39" s="128"/>
      <c r="E39" s="127"/>
      <c r="F39" s="128"/>
      <c r="G39" s="127"/>
      <c r="H39" s="128"/>
      <c r="I39" s="127"/>
      <c r="J39" s="129"/>
    </row>
  </sheetData>
  <mergeCells count="2">
    <mergeCell ref="C11:D11"/>
    <mergeCell ref="H11:I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2" sqref="H2"/>
    </sheetView>
  </sheetViews>
  <sheetFormatPr defaultColWidth="9.00390625" defaultRowHeight="12.75"/>
  <cols>
    <col min="1" max="1" width="2.875" style="0" customWidth="1"/>
    <col min="2" max="2" width="55.125" style="0" customWidth="1"/>
    <col min="3" max="11" width="7.75390625" style="0" customWidth="1"/>
    <col min="12" max="12" width="8.875" style="0" customWidth="1"/>
  </cols>
  <sheetData>
    <row r="1" spans="1:10" ht="12.75">
      <c r="A1" s="18"/>
      <c r="B1" s="18"/>
      <c r="C1" s="18"/>
      <c r="D1" s="18"/>
      <c r="E1" s="18"/>
      <c r="F1" s="18"/>
      <c r="G1" s="18"/>
      <c r="H1" s="19" t="s">
        <v>623</v>
      </c>
      <c r="I1" s="18"/>
      <c r="J1" s="19"/>
    </row>
    <row r="2" spans="1:10" ht="12.75">
      <c r="A2" s="18"/>
      <c r="B2" s="18"/>
      <c r="C2" s="18"/>
      <c r="D2" s="18"/>
      <c r="E2" s="18"/>
      <c r="F2" s="18"/>
      <c r="G2" s="18"/>
      <c r="H2" s="20" t="s">
        <v>225</v>
      </c>
      <c r="I2" s="18"/>
      <c r="J2" s="19"/>
    </row>
    <row r="3" spans="1:10" ht="12.75">
      <c r="A3" s="18"/>
      <c r="B3" s="18"/>
      <c r="C3" s="18"/>
      <c r="D3" s="18"/>
      <c r="E3" s="18"/>
      <c r="F3" s="18"/>
      <c r="G3" s="18"/>
      <c r="H3" s="20"/>
      <c r="I3" s="18"/>
      <c r="J3" s="19"/>
    </row>
    <row r="4" spans="1:10" ht="12.75">
      <c r="A4" s="18"/>
      <c r="B4" s="38" t="s">
        <v>802</v>
      </c>
      <c r="C4" s="18"/>
      <c r="D4" s="18"/>
      <c r="E4" s="18"/>
      <c r="F4" s="18"/>
      <c r="G4" s="18"/>
      <c r="H4" s="18"/>
      <c r="I4" s="18"/>
      <c r="J4" s="19"/>
    </row>
    <row r="5" spans="1:10" ht="12.75">
      <c r="A5" s="18"/>
      <c r="B5" s="38"/>
      <c r="C5" s="18"/>
      <c r="D5" s="18"/>
      <c r="E5" s="18"/>
      <c r="F5" s="18"/>
      <c r="G5" s="18"/>
      <c r="H5" s="18"/>
      <c r="I5" s="18"/>
      <c r="J5" s="19"/>
    </row>
    <row r="6" spans="1:12" ht="15.75">
      <c r="A6" s="18"/>
      <c r="B6" s="38"/>
      <c r="C6" s="18"/>
      <c r="D6" s="18"/>
      <c r="E6" s="18"/>
      <c r="F6" s="18"/>
      <c r="G6" s="18"/>
      <c r="H6" s="18"/>
      <c r="I6" s="18"/>
      <c r="J6" s="19"/>
      <c r="K6" s="2"/>
      <c r="L6" s="7"/>
    </row>
    <row r="7" spans="1:12" ht="13.5" thickBot="1">
      <c r="A7" s="18"/>
      <c r="B7" s="18"/>
      <c r="C7" s="18"/>
      <c r="D7" s="18"/>
      <c r="E7" s="18"/>
      <c r="F7" s="18"/>
      <c r="G7" s="18"/>
      <c r="H7" s="18"/>
      <c r="I7" s="18" t="s">
        <v>183</v>
      </c>
      <c r="J7" s="18"/>
      <c r="K7" s="18"/>
      <c r="L7" s="19"/>
    </row>
    <row r="8" spans="1:12" ht="13.5" thickBot="1">
      <c r="A8" s="336" t="s">
        <v>117</v>
      </c>
      <c r="B8" s="418"/>
      <c r="C8" s="419" t="s">
        <v>118</v>
      </c>
      <c r="D8" s="419" t="s">
        <v>119</v>
      </c>
      <c r="E8" s="419" t="s">
        <v>120</v>
      </c>
      <c r="F8" s="419" t="s">
        <v>121</v>
      </c>
      <c r="G8" s="419" t="s">
        <v>122</v>
      </c>
      <c r="H8" s="419" t="s">
        <v>123</v>
      </c>
      <c r="I8" s="419" t="s">
        <v>124</v>
      </c>
      <c r="J8" s="420" t="s">
        <v>125</v>
      </c>
      <c r="K8" s="420" t="s">
        <v>126</v>
      </c>
      <c r="L8" s="421" t="s">
        <v>340</v>
      </c>
    </row>
    <row r="9" spans="1:12" ht="12.75">
      <c r="A9" s="422" t="s">
        <v>127</v>
      </c>
      <c r="B9" s="28"/>
      <c r="C9" s="55"/>
      <c r="D9" s="29">
        <v>5193</v>
      </c>
      <c r="E9" s="29">
        <v>5193</v>
      </c>
      <c r="F9" s="29">
        <v>5193</v>
      </c>
      <c r="G9" s="29">
        <v>5194</v>
      </c>
      <c r="H9" s="29">
        <v>5194</v>
      </c>
      <c r="I9" s="29">
        <v>5194</v>
      </c>
      <c r="J9" s="423"/>
      <c r="K9" s="423"/>
      <c r="L9" s="30">
        <f>SUM(C9:K9)</f>
        <v>31161</v>
      </c>
    </row>
    <row r="10" spans="1:12" ht="12.75">
      <c r="A10" s="422" t="s">
        <v>128</v>
      </c>
      <c r="B10" s="28"/>
      <c r="C10" s="29">
        <v>681</v>
      </c>
      <c r="D10" s="29">
        <v>1505</v>
      </c>
      <c r="E10" s="29">
        <v>1730</v>
      </c>
      <c r="F10" s="29">
        <v>1675</v>
      </c>
      <c r="G10" s="29">
        <v>1620</v>
      </c>
      <c r="H10" s="29">
        <v>1564</v>
      </c>
      <c r="I10" s="29">
        <v>1509</v>
      </c>
      <c r="J10" s="423">
        <v>8452</v>
      </c>
      <c r="K10" s="423"/>
      <c r="L10" s="30">
        <f aca="true" t="shared" si="0" ref="L10:L17">SUM(C10:K10)</f>
        <v>18736</v>
      </c>
    </row>
    <row r="11" spans="1:12" ht="12.75">
      <c r="A11" s="422" t="s">
        <v>129</v>
      </c>
      <c r="B11" s="28"/>
      <c r="C11" s="29">
        <v>219</v>
      </c>
      <c r="D11" s="29">
        <v>404</v>
      </c>
      <c r="E11" s="29">
        <v>455</v>
      </c>
      <c r="F11" s="29">
        <v>442</v>
      </c>
      <c r="G11" s="29">
        <v>429</v>
      </c>
      <c r="H11" s="29">
        <v>417</v>
      </c>
      <c r="I11" s="29">
        <v>404</v>
      </c>
      <c r="J11" s="423">
        <v>2472</v>
      </c>
      <c r="K11" s="423">
        <v>1262</v>
      </c>
      <c r="L11" s="30">
        <f t="shared" si="0"/>
        <v>6504</v>
      </c>
    </row>
    <row r="12" spans="1:12" ht="12.75">
      <c r="A12" s="422" t="s">
        <v>591</v>
      </c>
      <c r="B12" s="28"/>
      <c r="C12" s="29">
        <v>901</v>
      </c>
      <c r="D12" s="29"/>
      <c r="E12" s="29"/>
      <c r="F12" s="29"/>
      <c r="G12" s="29"/>
      <c r="H12" s="29"/>
      <c r="I12" s="29"/>
      <c r="J12" s="423"/>
      <c r="K12" s="423"/>
      <c r="L12" s="30">
        <f t="shared" si="0"/>
        <v>901</v>
      </c>
    </row>
    <row r="13" spans="1:12" ht="12.75">
      <c r="A13" s="422" t="s">
        <v>420</v>
      </c>
      <c r="B13" s="28"/>
      <c r="C13" s="29"/>
      <c r="D13" s="29"/>
      <c r="E13" s="29"/>
      <c r="F13" s="29"/>
      <c r="G13" s="29"/>
      <c r="H13" s="29"/>
      <c r="I13" s="29"/>
      <c r="J13" s="423"/>
      <c r="K13" s="423"/>
      <c r="L13" s="30"/>
    </row>
    <row r="14" spans="1:12" ht="12.75">
      <c r="A14" s="57"/>
      <c r="B14" s="424" t="s">
        <v>706</v>
      </c>
      <c r="C14" s="29">
        <v>450</v>
      </c>
      <c r="D14" s="29"/>
      <c r="E14" s="29"/>
      <c r="F14" s="29"/>
      <c r="G14" s="29"/>
      <c r="H14" s="29"/>
      <c r="I14" s="29"/>
      <c r="J14" s="423"/>
      <c r="K14" s="423"/>
      <c r="L14" s="30">
        <f t="shared" si="0"/>
        <v>450</v>
      </c>
    </row>
    <row r="15" spans="1:12" ht="12.75">
      <c r="A15" s="57"/>
      <c r="B15" s="424" t="s">
        <v>710</v>
      </c>
      <c r="C15" s="29">
        <v>494</v>
      </c>
      <c r="D15" s="29"/>
      <c r="E15" s="29"/>
      <c r="F15" s="29"/>
      <c r="G15" s="29"/>
      <c r="H15" s="29"/>
      <c r="I15" s="29"/>
      <c r="J15" s="423"/>
      <c r="K15" s="423"/>
      <c r="L15" s="30">
        <f t="shared" si="0"/>
        <v>494</v>
      </c>
    </row>
    <row r="16" spans="1:12" ht="12.75">
      <c r="A16" s="596" t="s">
        <v>130</v>
      </c>
      <c r="B16" s="597"/>
      <c r="C16" s="29">
        <v>1200</v>
      </c>
      <c r="D16" s="29"/>
      <c r="E16" s="29"/>
      <c r="F16" s="29"/>
      <c r="G16" s="29"/>
      <c r="H16" s="29"/>
      <c r="I16" s="29"/>
      <c r="J16" s="423"/>
      <c r="K16" s="423"/>
      <c r="L16" s="30">
        <f t="shared" si="0"/>
        <v>1200</v>
      </c>
    </row>
    <row r="17" spans="1:12" ht="13.5" thickBot="1">
      <c r="A17" s="596" t="s">
        <v>131</v>
      </c>
      <c r="B17" s="597"/>
      <c r="C17" s="29">
        <v>12000</v>
      </c>
      <c r="D17" s="29"/>
      <c r="E17" s="29"/>
      <c r="F17" s="29"/>
      <c r="G17" s="29"/>
      <c r="H17" s="29"/>
      <c r="I17" s="29"/>
      <c r="J17" s="423"/>
      <c r="K17" s="423"/>
      <c r="L17" s="30">
        <f t="shared" si="0"/>
        <v>12000</v>
      </c>
    </row>
    <row r="18" spans="1:12" ht="13.5" thickBot="1">
      <c r="A18" s="425" t="s">
        <v>132</v>
      </c>
      <c r="B18" s="426"/>
      <c r="C18" s="27">
        <f aca="true" t="shared" si="1" ref="C18:L18">SUM(C9:C17)</f>
        <v>15945</v>
      </c>
      <c r="D18" s="27">
        <f t="shared" si="1"/>
        <v>7102</v>
      </c>
      <c r="E18" s="27">
        <f t="shared" si="1"/>
        <v>7378</v>
      </c>
      <c r="F18" s="27">
        <f t="shared" si="1"/>
        <v>7310</v>
      </c>
      <c r="G18" s="27">
        <f t="shared" si="1"/>
        <v>7243</v>
      </c>
      <c r="H18" s="27">
        <f t="shared" si="1"/>
        <v>7175</v>
      </c>
      <c r="I18" s="27">
        <f t="shared" si="1"/>
        <v>7107</v>
      </c>
      <c r="J18" s="27">
        <f t="shared" si="1"/>
        <v>10924</v>
      </c>
      <c r="K18" s="27">
        <f t="shared" si="1"/>
        <v>1262</v>
      </c>
      <c r="L18" s="27">
        <f t="shared" si="1"/>
        <v>71446</v>
      </c>
    </row>
  </sheetData>
  <mergeCells count="2">
    <mergeCell ref="A16:B16"/>
    <mergeCell ref="A17:B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ida</cp:lastModifiedBy>
  <cp:lastPrinted>2008-05-05T06:18:33Z</cp:lastPrinted>
  <dcterms:created xsi:type="dcterms:W3CDTF">1999-11-19T07:39:00Z</dcterms:created>
  <dcterms:modified xsi:type="dcterms:W3CDTF">2008-05-05T07:05:47Z</dcterms:modified>
  <cp:category/>
  <cp:version/>
  <cp:contentType/>
  <cp:contentStatus/>
</cp:coreProperties>
</file>